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2f5bd9c45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enda" sheetId="1" r:id="Rbfc75a65543c4db7"/>
    <x:sheet xmlns:r="http://schemas.openxmlformats.org/officeDocument/2006/relationships" name="Pagos" sheetId="2" r:id="Rc5644b6d7b534649"/>
    <x:sheet xmlns:r="http://schemas.openxmlformats.org/officeDocument/2006/relationships" name="Guia" sheetId="3" r:id="Rccce1f1d910145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6">
    <x:font>
      <x:sz val="11"/>
      <x:name val="Carlito"/>
    </x:font>
    <x:font>
      <x:sz val="11"/>
      <x:color rgb="FF182B42"/>
      <x:name val="Arial"/>
    </x:font>
    <x:font>
      <x:b/>
      <x:sz val="16"/>
      <x:color rgb="FF182B42"/>
      <x:name val="Arial"/>
    </x:font>
    <x:font>
      <x:i/>
      <x:sz val="10"/>
      <x:color rgb="FF52646D"/>
      <x:name val="Arial"/>
    </x:font>
    <x:font>
      <x:sz val="10"/>
      <x:color rgb="FF52646D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4CB"/>
      </x:patternFill>
    </x:fill>
    <x:fill>
      <x:patternFill patternType="solid">
        <x:fgColor rgb="FFEDF4EF"/>
      </x:patternFill>
    </x:fill>
    <x:fill>
      <x:patternFill patternType="solid">
        <x:fgColor rgb="FFFFF8DF"/>
      </x:patternFill>
    </x:fill>
    <x:fill>
      <x:patternFill patternType="solid">
        <x:fgColor rgb="FFEEF1F5"/>
      </x:patternFill>
    </x:fill>
    <x:fill>
      <x:patternFill patternType="solid">
        <x:fgColor rgb="FF0875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7A2C16"/>
      </x:font>
      <x:fill>
        <x:patternFill patternType="solid">
          <x:bgColor rgb="FFFCE4D6"/>
        </x:patternFill>
      </x:fill>
    </x:dxf>
    <x:dxf>
      <x:font>
        <x:b/>
        <x:color rgb="FF7A2C16"/>
      </x:font>
      <x:fill>
        <x:patternFill patternType="solid">
          <x:bgColor rgb="FFFFF0CC"/>
        </x:patternFill>
      </x:fill>
    </x:dxf>
    <x:dxf>
      <x:font>
        <x:b/>
        <x:color rgb="FF7A2C16"/>
      </x:font>
      <x:fill>
        <x:patternFill patternType="solid">
          <x:bgColor rgb="FFFCE4D6"/>
        </x:patternFill>
      </x:fill>
    </x:dxf>
    <x:dxf>
      <x:font>
        <x:b/>
        <x:color rgb="FF7A2C16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87e9019784159" /><Relationship Type="http://schemas.openxmlformats.org/officeDocument/2006/relationships/theme" Target="/xl/theme/theme1.xml" Id="R622267b52e434079" /><Relationship Type="http://schemas.openxmlformats.org/officeDocument/2006/relationships/sharedStrings" Target="/xl/sharedStrings.xml" Id="Rcddf67d783584d6d" /><Relationship Type="http://schemas.openxmlformats.org/officeDocument/2006/relationships/worksheet" Target="/xl/worksheets/sheet1.xml" Id="Rbfc75a65543c4db7" /><Relationship Type="http://schemas.openxmlformats.org/officeDocument/2006/relationships/worksheet" Target="/xl/worksheets/sheet2.xml" Id="Rc5644b6d7b534649" /><Relationship Type="http://schemas.openxmlformats.org/officeDocument/2006/relationships/worksheet" Target="/xl/worksheets/sheet3.xml" Id="Rccce1f1d910145f0" /></Relationships>
</file>

<file path=xl/tables/table1.xml><?xml version="1.0" encoding="utf-8"?>
<x:table xmlns:x="http://schemas.openxmlformats.org/spreadsheetml/2006/main" id="1" name="RegistroPagos" displayName="RegistroPagos" ref="A9:J209" headerRowCount="1" totalsRowCount="0" totalsRowShown="0">
  <x:tableColumns count="10">
    <x:tableColumn id="1" name="ID"/>
    <x:tableColumn id="2" name="Concepto"/>
    <x:tableColumn id="3" name="Beneficiario"/>
    <x:tableColumn id="4" name="Vencimiento"/>
    <x:tableColumn id="5" name="Importe (€)"/>
    <x:tableColumn id="6" name="Pagado (€)"/>
    <x:tableColumn id="7" name="Pendiente (€)"/>
    <x:tableColumn id="8" name="Estado"/>
    <x:tableColumn id="9" name="Observaciones"/>
    <x:tableColumn id="10" name="Revisión de dato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c7e8dc3b5d344d7" /></Relationships>
</file>

<file path=xl/worksheets/sheet1.xml><?xml version="1.0" encoding="utf-8"?>
<x:worksheet xmlns:x="http://schemas.openxmlformats.org/spreadsheetml/2006/main">
  <x:sheetPr>
    <x:tabColor rgb="FF08754B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23" hidden="0" customWidth="1"/>
    <x:col min="5" max="5" width="33" hidden="0" customWidth="1"/>
    <x:col min="6" max="6" width="19" hidden="0" customWidth="1"/>
    <x:col min="7" max="7" width="24" hidden="0" customWidth="1"/>
    <x:col min="8" max="8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Calendario de pagos y vencimientos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Importes en euros. La agenda agrupa por vencimiento, no por fecha del pago. Ejemplos ficticios.</x:v>
      </x:c>
      <x:c r="B3" s="2"/>
      <x:c r="C3" s="2"/>
      <x:c r="D3" s="2"/>
      <x:c r="E3" s="2"/>
      <x:c r="F3" s="2"/>
      <x:c r="G3" s="2"/>
      <x:c r="H3" s="2"/>
    </x:row>
    <x:row r="4">
      <x:c r="A4" s="2" t="str">
        <x:v>Mes a consultar</x:v>
      </x:c>
      <x:c r="B4" s="6" t="d">
        <x:v>2026-10-01T00:00:00.000Z</x:v>
      </x:c>
      <x:c r="C4" s="2"/>
      <x:c r="D4" s="2" t="str">
        <x:v>Estado de ajustes</x:v>
      </x:c>
      <x:c r="E4" s="2" t="str">
        <x:f>IF(NOT(ISNUMBER(B4)),"Revisar mes",IF(OR(B4&lt;DATE(2000,1,1),B4&gt;DATE(2099,12,31)),"Revisar mes",IF(OR(DAY(B4)&lt;&gt;1,B4&lt;&gt;INT(B4)),"Revisar mes",IF(NOT(ISNUMBER(B5)),"Revisar fecha de revisión",IF(OR(B5&lt;DATE(2000,1,1),B5&gt;DATE(2099,12,31),B5&lt;&gt;INT(B5)),"Revisar fecha de revisión",IF(NOT(ISNUMBER(E5)),"Revisar días",IF(OR(E5&lt;0,E5&gt;60,E5&lt;&gt;INT(E5)),"Revisar días","OK")))))))</x:f>
        <x:v>OK</x:v>
      </x:c>
      <x:c r="F4" s="2"/>
      <x:c r="G4" s="2"/>
      <x:c r="H4" s="2"/>
    </x:row>
    <x:row r="5">
      <x:c r="A5" s="2" t="str">
        <x:v>Fecha de revisión</x:v>
      </x:c>
      <x:c r="B5" s="6" t="d">
        <x:v>2026-10-18T00:00:00.000Z</x:v>
      </x:c>
      <x:c r="C5" s="2"/>
      <x:c r="D5" s="2" t="str">
        <x:v>Aviso en días</x:v>
      </x:c>
      <x:c r="E5" s="7" t="n">
        <x:v>7</x:v>
      </x:c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0" customHeight="1">
      <x:c r="A7" s="8" t="str">
        <x:v>Pendiente total</x:v>
      </x:c>
      <x:c r="B7" s="11" t="n">
        <x:f>SUMIFS(Pagos!G10:G209,Pagos!J10:J209,"OK")</x:f>
        <x:v>415</x:v>
      </x:c>
      <x:c r="C7" s="8" t="str">
        <x:v>Vencido</x:v>
      </x:c>
      <x:c r="D7" s="11" t="n">
        <x:f>IF(E4&lt;&gt;"OK","",SUMIFS(Pagos!G10:G209,Pagos!H10:H209,"Vencido"))</x:f>
        <x:v>240</x:v>
      </x:c>
      <x:c r="E7" s="8" t="str">
        <x:v>Próximo</x:v>
      </x:c>
      <x:c r="F7" s="11" t="n">
        <x:f>IF(E4&lt;&gt;"OK","",SUMIFS(Pagos!G10:G209,Pagos!H10:H209,"Próximo"))</x:f>
        <x:v>45</x:v>
      </x:c>
      <x:c r="G7" s="8" t="str">
        <x:v>Filas a revisar</x:v>
      </x:c>
      <x:c r="H7" s="8" t="n">
        <x:f>COUNTIFS(Pagos!J10:J209,"Revisar identificación")+COUNTIFS(Pagos!J10:J209,"Revisar ID repetido")+COUNTIFS(Pagos!J10:J209,"Revisar vencimiento")+COUNTIFS(Pagos!J10:J209,"Revisar importe")+COUNTIFS(Pagos!J10:J209,"Revisar pagado")</x:f>
        <x:v>0</x:v>
      </x:c>
    </x:row>
    <x:row r="8">
      <x:c r="A8" s="9" t="str">
        <x:v>Resumen superior: todas las fechas. Corrige filas con aviso antes de utilizar los importes.</x:v>
      </x:c>
      <x:c r="B8" s="2"/>
      <x:c r="C8" s="2"/>
      <x:c r="D8" s="2"/>
      <x:c r="E8" s="2"/>
      <x:c r="F8" s="2"/>
      <x:c r="G8" s="2"/>
      <x:c r="H8" s="2"/>
    </x:row>
    <x:row r="9" ht="36" customHeight="1">
      <x:c r="A9" s="20" t="str">
        <x:v>Vencimiento</x:v>
      </x:c>
      <x:c r="B9" s="20" t="str">
        <x:v>Conceptos</x:v>
      </x:c>
      <x:c r="C9" s="20" t="str">
        <x:v>Importe (€)</x:v>
      </x:c>
      <x:c r="D9" s="20" t="str">
        <x:v>Pagado (€)</x:v>
      </x:c>
      <x:c r="E9" s="20" t="str">
        <x:v>Pendiente (€)</x:v>
      </x:c>
      <x:c r="F9" s="20" t="str">
        <x:v>Sin completar</x:v>
      </x:c>
      <x:c r="G9" s="2"/>
      <x:c r="H9" s="2"/>
    </x:row>
    <x:row r="10" ht="26" customHeight="1">
      <x:c r="A10" s="5" t="n">
        <x:f>IF($E$4&lt;&gt;"OK","",IF(MONTH(DATE(YEAR($B$4),MONTH($B$4),1))=MONTH($B$4),DATE(YEAR($B$4),MONTH($B$4),1),""))</x:f>
        <x:v>46296</x:v>
      </x:c>
      <x:c r="B10" s="2" t="n">
        <x:f>IF(NOT(ISNUMBER(A10)),"",COUNTIFS(Pagos!$J$10:$J$209,"OK",Pagos!$D$10:$D$209,"&gt;="&amp;A10,Pagos!$D$10:$D$209,"&lt;"&amp;A10+1))</x:f>
        <x:v>0</x:v>
      </x:c>
      <x:c r="C10" s="10" t="n">
        <x:f>IF(NOT(ISNUMBER(A10)),"",SUMIFS(Pagos!$E$10:$E$209,Pagos!$J$10:$J$209,"OK",Pagos!$D$10:$D$209,"&gt;="&amp;A10,Pagos!$D$10:$D$209,"&lt;"&amp;A10+1))</x:f>
        <x:v>0</x:v>
      </x:c>
      <x:c r="D10" s="10" t="n">
        <x:f>IF(NOT(ISNUMBER(A10)),"",SUMIFS(Pagos!$F$10:$F$209,Pagos!$J$10:$J$209,"OK",Pagos!$D$10:$D$209,"&gt;="&amp;A10,Pagos!$D$10:$D$209,"&lt;"&amp;A10+1))</x:f>
        <x:v>0</x:v>
      </x:c>
      <x:c r="E10" s="10" t="n">
        <x:f>IF(NOT(ISNUMBER(A10)),"",SUMIFS(Pagos!$G$10:$G$209,Pagos!$J$10:$J$209,"OK",Pagos!$D$10:$D$209,"&gt;="&amp;A10,Pagos!$D$10:$D$209,"&lt;"&amp;A10+1))</x:f>
        <x:v>0</x:v>
      </x:c>
      <x:c r="F10" s="2" t="n">
        <x:f>IF(NOT(ISNUMBER(A10)),"",COUNTIFS(Pagos!$J$10:$J$209,"OK",Pagos!$D$10:$D$209,"&gt;="&amp;A10,Pagos!$D$10:$D$209,"&lt;"&amp;A10+1,Pagos!$G$10:$G$209,"&gt;0"))</x:f>
        <x:v>0</x:v>
      </x:c>
      <x:c r="G10" s="2"/>
      <x:c r="H10" s="2"/>
    </x:row>
    <x:row r="11" ht="26" customHeight="1">
      <x:c r="A11" s="5" t="n">
        <x:f>IF($E$4&lt;&gt;"OK","",IF(MONTH(DATE(YEAR($B$4),MONTH($B$4),2))=MONTH($B$4),DATE(YEAR($B$4),MONTH($B$4),2),""))</x:f>
        <x:v>46297</x:v>
      </x:c>
      <x:c r="B11" s="2" t="n">
        <x:f>IF(NOT(ISNUMBER(A11)),"",COUNTIFS(Pagos!$J$10:$J$209,"OK",Pagos!$D$10:$D$209,"&gt;="&amp;A11,Pagos!$D$10:$D$209,"&lt;"&amp;A11+1))</x:f>
        <x:v>0</x:v>
      </x:c>
      <x:c r="C11" s="10" t="n">
        <x:f>IF(NOT(ISNUMBER(A11)),"",SUMIFS(Pagos!$E$10:$E$209,Pagos!$J$10:$J$209,"OK",Pagos!$D$10:$D$209,"&gt;="&amp;A11,Pagos!$D$10:$D$209,"&lt;"&amp;A11+1))</x:f>
        <x:v>0</x:v>
      </x:c>
      <x:c r="D11" s="10" t="n">
        <x:f>IF(NOT(ISNUMBER(A11)),"",SUMIFS(Pagos!$F$10:$F$209,Pagos!$J$10:$J$209,"OK",Pagos!$D$10:$D$209,"&gt;="&amp;A11,Pagos!$D$10:$D$209,"&lt;"&amp;A11+1))</x:f>
        <x:v>0</x:v>
      </x:c>
      <x:c r="E11" s="10" t="n">
        <x:f>IF(NOT(ISNUMBER(A11)),"",SUMIFS(Pagos!$G$10:$G$209,Pagos!$J$10:$J$209,"OK",Pagos!$D$10:$D$209,"&gt;="&amp;A11,Pagos!$D$10:$D$209,"&lt;"&amp;A11+1))</x:f>
        <x:v>0</x:v>
      </x:c>
      <x:c r="F11" s="2" t="n">
        <x:f>IF(NOT(ISNUMBER(A11)),"",COUNTIFS(Pagos!$J$10:$J$209,"OK",Pagos!$D$10:$D$209,"&gt;="&amp;A11,Pagos!$D$10:$D$209,"&lt;"&amp;A11+1,Pagos!$G$10:$G$209,"&gt;0"))</x:f>
        <x:v>0</x:v>
      </x:c>
      <x:c r="G11" s="2"/>
      <x:c r="H11" s="2"/>
    </x:row>
    <x:row r="12" ht="26" customHeight="1">
      <x:c r="A12" s="5" t="n">
        <x:f>IF($E$4&lt;&gt;"OK","",IF(MONTH(DATE(YEAR($B$4),MONTH($B$4),3))=MONTH($B$4),DATE(YEAR($B$4),MONTH($B$4),3),""))</x:f>
        <x:v>46298</x:v>
      </x:c>
      <x:c r="B12" s="2" t="n">
        <x:f>IF(NOT(ISNUMBER(A12)),"",COUNTIFS(Pagos!$J$10:$J$209,"OK",Pagos!$D$10:$D$209,"&gt;="&amp;A12,Pagos!$D$10:$D$209,"&lt;"&amp;A12+1))</x:f>
        <x:v>0</x:v>
      </x:c>
      <x:c r="C12" s="10" t="n">
        <x:f>IF(NOT(ISNUMBER(A12)),"",SUMIFS(Pagos!$E$10:$E$209,Pagos!$J$10:$J$209,"OK",Pagos!$D$10:$D$209,"&gt;="&amp;A12,Pagos!$D$10:$D$209,"&lt;"&amp;A12+1))</x:f>
        <x:v>0</x:v>
      </x:c>
      <x:c r="D12" s="10" t="n">
        <x:f>IF(NOT(ISNUMBER(A12)),"",SUMIFS(Pagos!$F$10:$F$209,Pagos!$J$10:$J$209,"OK",Pagos!$D$10:$D$209,"&gt;="&amp;A12,Pagos!$D$10:$D$209,"&lt;"&amp;A12+1))</x:f>
        <x:v>0</x:v>
      </x:c>
      <x:c r="E12" s="10" t="n">
        <x:f>IF(NOT(ISNUMBER(A12)),"",SUMIFS(Pagos!$G$10:$G$209,Pagos!$J$10:$J$209,"OK",Pagos!$D$10:$D$209,"&gt;="&amp;A12,Pagos!$D$10:$D$209,"&lt;"&amp;A12+1))</x:f>
        <x:v>0</x:v>
      </x:c>
      <x:c r="F12" s="2" t="n">
        <x:f>IF(NOT(ISNUMBER(A12)),"",COUNTIFS(Pagos!$J$10:$J$209,"OK",Pagos!$D$10:$D$209,"&gt;="&amp;A12,Pagos!$D$10:$D$209,"&lt;"&amp;A12+1,Pagos!$G$10:$G$209,"&gt;0"))</x:f>
        <x:v>0</x:v>
      </x:c>
      <x:c r="G12" s="2"/>
      <x:c r="H12" s="2"/>
    </x:row>
    <x:row r="13" ht="26" customHeight="1">
      <x:c r="A13" s="5" t="n">
        <x:f>IF($E$4&lt;&gt;"OK","",IF(MONTH(DATE(YEAR($B$4),MONTH($B$4),4))=MONTH($B$4),DATE(YEAR($B$4),MONTH($B$4),4),""))</x:f>
        <x:v>46299</x:v>
      </x:c>
      <x:c r="B13" s="2" t="n">
        <x:f>IF(NOT(ISNUMBER(A13)),"",COUNTIFS(Pagos!$J$10:$J$209,"OK",Pagos!$D$10:$D$209,"&gt;="&amp;A13,Pagos!$D$10:$D$209,"&lt;"&amp;A13+1))</x:f>
        <x:v>0</x:v>
      </x:c>
      <x:c r="C13" s="10" t="n">
        <x:f>IF(NOT(ISNUMBER(A13)),"",SUMIFS(Pagos!$E$10:$E$209,Pagos!$J$10:$J$209,"OK",Pagos!$D$10:$D$209,"&gt;="&amp;A13,Pagos!$D$10:$D$209,"&lt;"&amp;A13+1))</x:f>
        <x:v>0</x:v>
      </x:c>
      <x:c r="D13" s="10" t="n">
        <x:f>IF(NOT(ISNUMBER(A13)),"",SUMIFS(Pagos!$F$10:$F$209,Pagos!$J$10:$J$209,"OK",Pagos!$D$10:$D$209,"&gt;="&amp;A13,Pagos!$D$10:$D$209,"&lt;"&amp;A13+1))</x:f>
        <x:v>0</x:v>
      </x:c>
      <x:c r="E13" s="10" t="n">
        <x:f>IF(NOT(ISNUMBER(A13)),"",SUMIFS(Pagos!$G$10:$G$209,Pagos!$J$10:$J$209,"OK",Pagos!$D$10:$D$209,"&gt;="&amp;A13,Pagos!$D$10:$D$209,"&lt;"&amp;A13+1))</x:f>
        <x:v>0</x:v>
      </x:c>
      <x:c r="F13" s="2" t="n">
        <x:f>IF(NOT(ISNUMBER(A13)),"",COUNTIFS(Pagos!$J$10:$J$209,"OK",Pagos!$D$10:$D$209,"&gt;="&amp;A13,Pagos!$D$10:$D$209,"&lt;"&amp;A13+1,Pagos!$G$10:$G$209,"&gt;0"))</x:f>
        <x:v>0</x:v>
      </x:c>
      <x:c r="G13" s="2"/>
      <x:c r="H13" s="2"/>
    </x:row>
    <x:row r="14" ht="26" customHeight="1">
      <x:c r="A14" s="5" t="n">
        <x:f>IF($E$4&lt;&gt;"OK","",IF(MONTH(DATE(YEAR($B$4),MONTH($B$4),5))=MONTH($B$4),DATE(YEAR($B$4),MONTH($B$4),5),""))</x:f>
        <x:v>46300</x:v>
      </x:c>
      <x:c r="B14" s="2" t="n">
        <x:f>IF(NOT(ISNUMBER(A14)),"",COUNTIFS(Pagos!$J$10:$J$209,"OK",Pagos!$D$10:$D$209,"&gt;="&amp;A14,Pagos!$D$10:$D$209,"&lt;"&amp;A14+1))</x:f>
        <x:v>1</x:v>
      </x:c>
      <x:c r="C14" s="10" t="n">
        <x:f>IF(NOT(ISNUMBER(A14)),"",SUMIFS(Pagos!$E$10:$E$209,Pagos!$J$10:$J$209,"OK",Pagos!$D$10:$D$209,"&gt;="&amp;A14,Pagos!$D$10:$D$209,"&lt;"&amp;A14+1))</x:f>
        <x:v>700</x:v>
      </x:c>
      <x:c r="D14" s="10" t="n">
        <x:f>IF(NOT(ISNUMBER(A14)),"",SUMIFS(Pagos!$F$10:$F$209,Pagos!$J$10:$J$209,"OK",Pagos!$D$10:$D$209,"&gt;="&amp;A14,Pagos!$D$10:$D$209,"&lt;"&amp;A14+1))</x:f>
        <x:v>700</x:v>
      </x:c>
      <x:c r="E14" s="10" t="n">
        <x:f>IF(NOT(ISNUMBER(A14)),"",SUMIFS(Pagos!$G$10:$G$209,Pagos!$J$10:$J$209,"OK",Pagos!$D$10:$D$209,"&gt;="&amp;A14,Pagos!$D$10:$D$209,"&lt;"&amp;A14+1))</x:f>
        <x:v>0</x:v>
      </x:c>
      <x:c r="F14" s="2" t="n">
        <x:f>IF(NOT(ISNUMBER(A14)),"",COUNTIFS(Pagos!$J$10:$J$209,"OK",Pagos!$D$10:$D$209,"&gt;="&amp;A14,Pagos!$D$10:$D$209,"&lt;"&amp;A14+1,Pagos!$G$10:$G$209,"&gt;0"))</x:f>
        <x:v>0</x:v>
      </x:c>
      <x:c r="G14" s="2"/>
      <x:c r="H14" s="2"/>
    </x:row>
    <x:row r="15" ht="26" customHeight="1">
      <x:c r="A15" s="5" t="n">
        <x:f>IF($E$4&lt;&gt;"OK","",IF(MONTH(DATE(YEAR($B$4),MONTH($B$4),6))=MONTH($B$4),DATE(YEAR($B$4),MONTH($B$4),6),""))</x:f>
        <x:v>46301</x:v>
      </x:c>
      <x:c r="B15" s="2" t="n">
        <x:f>IF(NOT(ISNUMBER(A15)),"",COUNTIFS(Pagos!$J$10:$J$209,"OK",Pagos!$D$10:$D$209,"&gt;="&amp;A15,Pagos!$D$10:$D$209,"&lt;"&amp;A15+1))</x:f>
        <x:v>0</x:v>
      </x:c>
      <x:c r="C15" s="10" t="n">
        <x:f>IF(NOT(ISNUMBER(A15)),"",SUMIFS(Pagos!$E$10:$E$209,Pagos!$J$10:$J$209,"OK",Pagos!$D$10:$D$209,"&gt;="&amp;A15,Pagos!$D$10:$D$209,"&lt;"&amp;A15+1))</x:f>
        <x:v>0</x:v>
      </x:c>
      <x:c r="D15" s="10" t="n">
        <x:f>IF(NOT(ISNUMBER(A15)),"",SUMIFS(Pagos!$F$10:$F$209,Pagos!$J$10:$J$209,"OK",Pagos!$D$10:$D$209,"&gt;="&amp;A15,Pagos!$D$10:$D$209,"&lt;"&amp;A15+1))</x:f>
        <x:v>0</x:v>
      </x:c>
      <x:c r="E15" s="10" t="n">
        <x:f>IF(NOT(ISNUMBER(A15)),"",SUMIFS(Pagos!$G$10:$G$209,Pagos!$J$10:$J$209,"OK",Pagos!$D$10:$D$209,"&gt;="&amp;A15,Pagos!$D$10:$D$209,"&lt;"&amp;A15+1))</x:f>
        <x:v>0</x:v>
      </x:c>
      <x:c r="F15" s="2" t="n">
        <x:f>IF(NOT(ISNUMBER(A15)),"",COUNTIFS(Pagos!$J$10:$J$209,"OK",Pagos!$D$10:$D$209,"&gt;="&amp;A15,Pagos!$D$10:$D$209,"&lt;"&amp;A15+1,Pagos!$G$10:$G$209,"&gt;0"))</x:f>
        <x:v>0</x:v>
      </x:c>
      <x:c r="G15" s="2"/>
      <x:c r="H15" s="2"/>
    </x:row>
    <x:row r="16" ht="26" customHeight="1">
      <x:c r="A16" s="5" t="n">
        <x:f>IF($E$4&lt;&gt;"OK","",IF(MONTH(DATE(YEAR($B$4),MONTH($B$4),7))=MONTH($B$4),DATE(YEAR($B$4),MONTH($B$4),7),""))</x:f>
        <x:v>46302</x:v>
      </x:c>
      <x:c r="B16" s="2" t="n">
        <x:f>IF(NOT(ISNUMBER(A16)),"",COUNTIFS(Pagos!$J$10:$J$209,"OK",Pagos!$D$10:$D$209,"&gt;="&amp;A16,Pagos!$D$10:$D$209,"&lt;"&amp;A16+1))</x:f>
        <x:v>0</x:v>
      </x:c>
      <x:c r="C16" s="10" t="n">
        <x:f>IF(NOT(ISNUMBER(A16)),"",SUMIFS(Pagos!$E$10:$E$209,Pagos!$J$10:$J$209,"OK",Pagos!$D$10:$D$209,"&gt;="&amp;A16,Pagos!$D$10:$D$209,"&lt;"&amp;A16+1))</x:f>
        <x:v>0</x:v>
      </x:c>
      <x:c r="D16" s="10" t="n">
        <x:f>IF(NOT(ISNUMBER(A16)),"",SUMIFS(Pagos!$F$10:$F$209,Pagos!$J$10:$J$209,"OK",Pagos!$D$10:$D$209,"&gt;="&amp;A16,Pagos!$D$10:$D$209,"&lt;"&amp;A16+1))</x:f>
        <x:v>0</x:v>
      </x:c>
      <x:c r="E16" s="10" t="n">
        <x:f>IF(NOT(ISNUMBER(A16)),"",SUMIFS(Pagos!$G$10:$G$209,Pagos!$J$10:$J$209,"OK",Pagos!$D$10:$D$209,"&gt;="&amp;A16,Pagos!$D$10:$D$209,"&lt;"&amp;A16+1))</x:f>
        <x:v>0</x:v>
      </x:c>
      <x:c r="F16" s="2" t="n">
        <x:f>IF(NOT(ISNUMBER(A16)),"",COUNTIFS(Pagos!$J$10:$J$209,"OK",Pagos!$D$10:$D$209,"&gt;="&amp;A16,Pagos!$D$10:$D$209,"&lt;"&amp;A16+1,Pagos!$G$10:$G$209,"&gt;0"))</x:f>
        <x:v>0</x:v>
      </x:c>
      <x:c r="G16" s="2"/>
      <x:c r="H16" s="2"/>
    </x:row>
    <x:row r="17" ht="26" customHeight="1">
      <x:c r="A17" s="5" t="n">
        <x:f>IF($E$4&lt;&gt;"OK","",IF(MONTH(DATE(YEAR($B$4),MONTH($B$4),8))=MONTH($B$4),DATE(YEAR($B$4),MONTH($B$4),8),""))</x:f>
        <x:v>46303</x:v>
      </x:c>
      <x:c r="B17" s="2" t="n">
        <x:f>IF(NOT(ISNUMBER(A17)),"",COUNTIFS(Pagos!$J$10:$J$209,"OK",Pagos!$D$10:$D$209,"&gt;="&amp;A17,Pagos!$D$10:$D$209,"&lt;"&amp;A17+1))</x:f>
        <x:v>0</x:v>
      </x:c>
      <x:c r="C17" s="10" t="n">
        <x:f>IF(NOT(ISNUMBER(A17)),"",SUMIFS(Pagos!$E$10:$E$209,Pagos!$J$10:$J$209,"OK",Pagos!$D$10:$D$209,"&gt;="&amp;A17,Pagos!$D$10:$D$209,"&lt;"&amp;A17+1))</x:f>
        <x:v>0</x:v>
      </x:c>
      <x:c r="D17" s="10" t="n">
        <x:f>IF(NOT(ISNUMBER(A17)),"",SUMIFS(Pagos!$F$10:$F$209,Pagos!$J$10:$J$209,"OK",Pagos!$D$10:$D$209,"&gt;="&amp;A17,Pagos!$D$10:$D$209,"&lt;"&amp;A17+1))</x:f>
        <x:v>0</x:v>
      </x:c>
      <x:c r="E17" s="10" t="n">
        <x:f>IF(NOT(ISNUMBER(A17)),"",SUMIFS(Pagos!$G$10:$G$209,Pagos!$J$10:$J$209,"OK",Pagos!$D$10:$D$209,"&gt;="&amp;A17,Pagos!$D$10:$D$209,"&lt;"&amp;A17+1))</x:f>
        <x:v>0</x:v>
      </x:c>
      <x:c r="F17" s="2" t="n">
        <x:f>IF(NOT(ISNUMBER(A17)),"",COUNTIFS(Pagos!$J$10:$J$209,"OK",Pagos!$D$10:$D$209,"&gt;="&amp;A17,Pagos!$D$10:$D$209,"&lt;"&amp;A17+1,Pagos!$G$10:$G$209,"&gt;0"))</x:f>
        <x:v>0</x:v>
      </x:c>
      <x:c r="G17" s="2"/>
      <x:c r="H17" s="2"/>
    </x:row>
    <x:row r="18" ht="26" customHeight="1">
      <x:c r="A18" s="5" t="n">
        <x:f>IF($E$4&lt;&gt;"OK","",IF(MONTH(DATE(YEAR($B$4),MONTH($B$4),9))=MONTH($B$4),DATE(YEAR($B$4),MONTH($B$4),9),""))</x:f>
        <x:v>46304</x:v>
      </x:c>
      <x:c r="B18" s="2" t="n">
        <x:f>IF(NOT(ISNUMBER(A18)),"",COUNTIFS(Pagos!$J$10:$J$209,"OK",Pagos!$D$10:$D$209,"&gt;="&amp;A18,Pagos!$D$10:$D$209,"&lt;"&amp;A18+1))</x:f>
        <x:v>0</x:v>
      </x:c>
      <x:c r="C18" s="10" t="n">
        <x:f>IF(NOT(ISNUMBER(A18)),"",SUMIFS(Pagos!$E$10:$E$209,Pagos!$J$10:$J$209,"OK",Pagos!$D$10:$D$209,"&gt;="&amp;A18,Pagos!$D$10:$D$209,"&lt;"&amp;A18+1))</x:f>
        <x:v>0</x:v>
      </x:c>
      <x:c r="D18" s="10" t="n">
        <x:f>IF(NOT(ISNUMBER(A18)),"",SUMIFS(Pagos!$F$10:$F$209,Pagos!$J$10:$J$209,"OK",Pagos!$D$10:$D$209,"&gt;="&amp;A18,Pagos!$D$10:$D$209,"&lt;"&amp;A18+1))</x:f>
        <x:v>0</x:v>
      </x:c>
      <x:c r="E18" s="10" t="n">
        <x:f>IF(NOT(ISNUMBER(A18)),"",SUMIFS(Pagos!$G$10:$G$209,Pagos!$J$10:$J$209,"OK",Pagos!$D$10:$D$209,"&gt;="&amp;A18,Pagos!$D$10:$D$209,"&lt;"&amp;A18+1))</x:f>
        <x:v>0</x:v>
      </x:c>
      <x:c r="F18" s="2" t="n">
        <x:f>IF(NOT(ISNUMBER(A18)),"",COUNTIFS(Pagos!$J$10:$J$209,"OK",Pagos!$D$10:$D$209,"&gt;="&amp;A18,Pagos!$D$10:$D$209,"&lt;"&amp;A18+1,Pagos!$G$10:$G$209,"&gt;0"))</x:f>
        <x:v>0</x:v>
      </x:c>
      <x:c r="G18" s="2"/>
      <x:c r="H18" s="2"/>
    </x:row>
    <x:row r="19" ht="26" customHeight="1">
      <x:c r="A19" s="5" t="n">
        <x:f>IF($E$4&lt;&gt;"OK","",IF(MONTH(DATE(YEAR($B$4),MONTH($B$4),10))=MONTH($B$4),DATE(YEAR($B$4),MONTH($B$4),10),""))</x:f>
        <x:v>46305</x:v>
      </x:c>
      <x:c r="B19" s="2" t="n">
        <x:f>IF(NOT(ISNUMBER(A19)),"",COUNTIFS(Pagos!$J$10:$J$209,"OK",Pagos!$D$10:$D$209,"&gt;="&amp;A19,Pagos!$D$10:$D$209,"&lt;"&amp;A19+1))</x:f>
        <x:v>1</x:v>
      </x:c>
      <x:c r="C19" s="10" t="n">
        <x:f>IF(NOT(ISNUMBER(A19)),"",SUMIFS(Pagos!$E$10:$E$209,Pagos!$J$10:$J$209,"OK",Pagos!$D$10:$D$209,"&gt;="&amp;A19,Pagos!$D$10:$D$209,"&lt;"&amp;A19+1))</x:f>
        <x:v>360</x:v>
      </x:c>
      <x:c r="D19" s="10" t="n">
        <x:f>IF(NOT(ISNUMBER(A19)),"",SUMIFS(Pagos!$F$10:$F$209,Pagos!$J$10:$J$209,"OK",Pagos!$D$10:$D$209,"&gt;="&amp;A19,Pagos!$D$10:$D$209,"&lt;"&amp;A19+1))</x:f>
        <x:v>120</x:v>
      </x:c>
      <x:c r="E19" s="10" t="n">
        <x:f>IF(NOT(ISNUMBER(A19)),"",SUMIFS(Pagos!$G$10:$G$209,Pagos!$J$10:$J$209,"OK",Pagos!$D$10:$D$209,"&gt;="&amp;A19,Pagos!$D$10:$D$209,"&lt;"&amp;A19+1))</x:f>
        <x:v>240</x:v>
      </x:c>
      <x:c r="F19" s="2" t="n">
        <x:f>IF(NOT(ISNUMBER(A19)),"",COUNTIFS(Pagos!$J$10:$J$209,"OK",Pagos!$D$10:$D$209,"&gt;="&amp;A19,Pagos!$D$10:$D$209,"&lt;"&amp;A19+1,Pagos!$G$10:$G$209,"&gt;0"))</x:f>
        <x:v>1</x:v>
      </x:c>
      <x:c r="G19" s="2"/>
      <x:c r="H19" s="2"/>
    </x:row>
    <x:row r="20" ht="26" customHeight="1">
      <x:c r="A20" s="5" t="n">
        <x:f>IF($E$4&lt;&gt;"OK","",IF(MONTH(DATE(YEAR($B$4),MONTH($B$4),11))=MONTH($B$4),DATE(YEAR($B$4),MONTH($B$4),11),""))</x:f>
        <x:v>46306</x:v>
      </x:c>
      <x:c r="B20" s="2" t="n">
        <x:f>IF(NOT(ISNUMBER(A20)),"",COUNTIFS(Pagos!$J$10:$J$209,"OK",Pagos!$D$10:$D$209,"&gt;="&amp;A20,Pagos!$D$10:$D$209,"&lt;"&amp;A20+1))</x:f>
        <x:v>0</x:v>
      </x:c>
      <x:c r="C20" s="10" t="n">
        <x:f>IF(NOT(ISNUMBER(A20)),"",SUMIFS(Pagos!$E$10:$E$209,Pagos!$J$10:$J$209,"OK",Pagos!$D$10:$D$209,"&gt;="&amp;A20,Pagos!$D$10:$D$209,"&lt;"&amp;A20+1))</x:f>
        <x:v>0</x:v>
      </x:c>
      <x:c r="D20" s="10" t="n">
        <x:f>IF(NOT(ISNUMBER(A20)),"",SUMIFS(Pagos!$F$10:$F$209,Pagos!$J$10:$J$209,"OK",Pagos!$D$10:$D$209,"&gt;="&amp;A20,Pagos!$D$10:$D$209,"&lt;"&amp;A20+1))</x:f>
        <x:v>0</x:v>
      </x:c>
      <x:c r="E20" s="10" t="n">
        <x:f>IF(NOT(ISNUMBER(A20)),"",SUMIFS(Pagos!$G$10:$G$209,Pagos!$J$10:$J$209,"OK",Pagos!$D$10:$D$209,"&gt;="&amp;A20,Pagos!$D$10:$D$209,"&lt;"&amp;A20+1))</x:f>
        <x:v>0</x:v>
      </x:c>
      <x:c r="F20" s="2" t="n">
        <x:f>IF(NOT(ISNUMBER(A20)),"",COUNTIFS(Pagos!$J$10:$J$209,"OK",Pagos!$D$10:$D$209,"&gt;="&amp;A20,Pagos!$D$10:$D$209,"&lt;"&amp;A20+1,Pagos!$G$10:$G$209,"&gt;0"))</x:f>
        <x:v>0</x:v>
      </x:c>
      <x:c r="G20" s="2"/>
      <x:c r="H20" s="2"/>
    </x:row>
    <x:row r="21" ht="26" customHeight="1">
      <x:c r="A21" s="5" t="n">
        <x:f>IF($E$4&lt;&gt;"OK","",IF(MONTH(DATE(YEAR($B$4),MONTH($B$4),12))=MONTH($B$4),DATE(YEAR($B$4),MONTH($B$4),12),""))</x:f>
        <x:v>46307</x:v>
      </x:c>
      <x:c r="B21" s="2" t="n">
        <x:f>IF(NOT(ISNUMBER(A21)),"",COUNTIFS(Pagos!$J$10:$J$209,"OK",Pagos!$D$10:$D$209,"&gt;="&amp;A21,Pagos!$D$10:$D$209,"&lt;"&amp;A21+1))</x:f>
        <x:v>0</x:v>
      </x:c>
      <x:c r="C21" s="10" t="n">
        <x:f>IF(NOT(ISNUMBER(A21)),"",SUMIFS(Pagos!$E$10:$E$209,Pagos!$J$10:$J$209,"OK",Pagos!$D$10:$D$209,"&gt;="&amp;A21,Pagos!$D$10:$D$209,"&lt;"&amp;A21+1))</x:f>
        <x:v>0</x:v>
      </x:c>
      <x:c r="D21" s="10" t="n">
        <x:f>IF(NOT(ISNUMBER(A21)),"",SUMIFS(Pagos!$F$10:$F$209,Pagos!$J$10:$J$209,"OK",Pagos!$D$10:$D$209,"&gt;="&amp;A21,Pagos!$D$10:$D$209,"&lt;"&amp;A21+1))</x:f>
        <x:v>0</x:v>
      </x:c>
      <x:c r="E21" s="10" t="n">
        <x:f>IF(NOT(ISNUMBER(A21)),"",SUMIFS(Pagos!$G$10:$G$209,Pagos!$J$10:$J$209,"OK",Pagos!$D$10:$D$209,"&gt;="&amp;A21,Pagos!$D$10:$D$209,"&lt;"&amp;A21+1))</x:f>
        <x:v>0</x:v>
      </x:c>
      <x:c r="F21" s="2" t="n">
        <x:f>IF(NOT(ISNUMBER(A21)),"",COUNTIFS(Pagos!$J$10:$J$209,"OK",Pagos!$D$10:$D$209,"&gt;="&amp;A21,Pagos!$D$10:$D$209,"&lt;"&amp;A21+1,Pagos!$G$10:$G$209,"&gt;0"))</x:f>
        <x:v>0</x:v>
      </x:c>
      <x:c r="G21" s="2"/>
      <x:c r="H21" s="2"/>
    </x:row>
    <x:row r="22" ht="26" customHeight="1">
      <x:c r="A22" s="5" t="n">
        <x:f>IF($E$4&lt;&gt;"OK","",IF(MONTH(DATE(YEAR($B$4),MONTH($B$4),13))=MONTH($B$4),DATE(YEAR($B$4),MONTH($B$4),13),""))</x:f>
        <x:v>46308</x:v>
      </x:c>
      <x:c r="B22" s="2" t="n">
        <x:f>IF(NOT(ISNUMBER(A22)),"",COUNTIFS(Pagos!$J$10:$J$209,"OK",Pagos!$D$10:$D$209,"&gt;="&amp;A22,Pagos!$D$10:$D$209,"&lt;"&amp;A22+1))</x:f>
        <x:v>0</x:v>
      </x:c>
      <x:c r="C22" s="10" t="n">
        <x:f>IF(NOT(ISNUMBER(A22)),"",SUMIFS(Pagos!$E$10:$E$209,Pagos!$J$10:$J$209,"OK",Pagos!$D$10:$D$209,"&gt;="&amp;A22,Pagos!$D$10:$D$209,"&lt;"&amp;A22+1))</x:f>
        <x:v>0</x:v>
      </x:c>
      <x:c r="D22" s="10" t="n">
        <x:f>IF(NOT(ISNUMBER(A22)),"",SUMIFS(Pagos!$F$10:$F$209,Pagos!$J$10:$J$209,"OK",Pagos!$D$10:$D$209,"&gt;="&amp;A22,Pagos!$D$10:$D$209,"&lt;"&amp;A22+1))</x:f>
        <x:v>0</x:v>
      </x:c>
      <x:c r="E22" s="10" t="n">
        <x:f>IF(NOT(ISNUMBER(A22)),"",SUMIFS(Pagos!$G$10:$G$209,Pagos!$J$10:$J$209,"OK",Pagos!$D$10:$D$209,"&gt;="&amp;A22,Pagos!$D$10:$D$209,"&lt;"&amp;A22+1))</x:f>
        <x:v>0</x:v>
      </x:c>
      <x:c r="F22" s="2" t="n">
        <x:f>IF(NOT(ISNUMBER(A22)),"",COUNTIFS(Pagos!$J$10:$J$209,"OK",Pagos!$D$10:$D$209,"&gt;="&amp;A22,Pagos!$D$10:$D$209,"&lt;"&amp;A22+1,Pagos!$G$10:$G$209,"&gt;0"))</x:f>
        <x:v>0</x:v>
      </x:c>
      <x:c r="G22" s="2"/>
      <x:c r="H22" s="2"/>
    </x:row>
    <x:row r="23" ht="26" customHeight="1">
      <x:c r="A23" s="5" t="n">
        <x:f>IF($E$4&lt;&gt;"OK","",IF(MONTH(DATE(YEAR($B$4),MONTH($B$4),14))=MONTH($B$4),DATE(YEAR($B$4),MONTH($B$4),14),""))</x:f>
        <x:v>46309</x:v>
      </x:c>
      <x:c r="B23" s="2" t="n">
        <x:f>IF(NOT(ISNUMBER(A23)),"",COUNTIFS(Pagos!$J$10:$J$209,"OK",Pagos!$D$10:$D$209,"&gt;="&amp;A23,Pagos!$D$10:$D$209,"&lt;"&amp;A23+1))</x:f>
        <x:v>0</x:v>
      </x:c>
      <x:c r="C23" s="10" t="n">
        <x:f>IF(NOT(ISNUMBER(A23)),"",SUMIFS(Pagos!$E$10:$E$209,Pagos!$J$10:$J$209,"OK",Pagos!$D$10:$D$209,"&gt;="&amp;A23,Pagos!$D$10:$D$209,"&lt;"&amp;A23+1))</x:f>
        <x:v>0</x:v>
      </x:c>
      <x:c r="D23" s="10" t="n">
        <x:f>IF(NOT(ISNUMBER(A23)),"",SUMIFS(Pagos!$F$10:$F$209,Pagos!$J$10:$J$209,"OK",Pagos!$D$10:$D$209,"&gt;="&amp;A23,Pagos!$D$10:$D$209,"&lt;"&amp;A23+1))</x:f>
        <x:v>0</x:v>
      </x:c>
      <x:c r="E23" s="10" t="n">
        <x:f>IF(NOT(ISNUMBER(A23)),"",SUMIFS(Pagos!$G$10:$G$209,Pagos!$J$10:$J$209,"OK",Pagos!$D$10:$D$209,"&gt;="&amp;A23,Pagos!$D$10:$D$209,"&lt;"&amp;A23+1))</x:f>
        <x:v>0</x:v>
      </x:c>
      <x:c r="F23" s="2" t="n">
        <x:f>IF(NOT(ISNUMBER(A23)),"",COUNTIFS(Pagos!$J$10:$J$209,"OK",Pagos!$D$10:$D$209,"&gt;="&amp;A23,Pagos!$D$10:$D$209,"&lt;"&amp;A23+1,Pagos!$G$10:$G$209,"&gt;0"))</x:f>
        <x:v>0</x:v>
      </x:c>
      <x:c r="G23" s="2"/>
      <x:c r="H23" s="2"/>
    </x:row>
    <x:row r="24" ht="26" customHeight="1">
      <x:c r="A24" s="5" t="n">
        <x:f>IF($E$4&lt;&gt;"OK","",IF(MONTH(DATE(YEAR($B$4),MONTH($B$4),15))=MONTH($B$4),DATE(YEAR($B$4),MONTH($B$4),15),""))</x:f>
        <x:v>46310</x:v>
      </x:c>
      <x:c r="B24" s="2" t="n">
        <x:f>IF(NOT(ISNUMBER(A24)),"",COUNTIFS(Pagos!$J$10:$J$209,"OK",Pagos!$D$10:$D$209,"&gt;="&amp;A24,Pagos!$D$10:$D$209,"&lt;"&amp;A24+1))</x:f>
        <x:v>0</x:v>
      </x:c>
      <x:c r="C24" s="10" t="n">
        <x:f>IF(NOT(ISNUMBER(A24)),"",SUMIFS(Pagos!$E$10:$E$209,Pagos!$J$10:$J$209,"OK",Pagos!$D$10:$D$209,"&gt;="&amp;A24,Pagos!$D$10:$D$209,"&lt;"&amp;A24+1))</x:f>
        <x:v>0</x:v>
      </x:c>
      <x:c r="D24" s="10" t="n">
        <x:f>IF(NOT(ISNUMBER(A24)),"",SUMIFS(Pagos!$F$10:$F$209,Pagos!$J$10:$J$209,"OK",Pagos!$D$10:$D$209,"&gt;="&amp;A24,Pagos!$D$10:$D$209,"&lt;"&amp;A24+1))</x:f>
        <x:v>0</x:v>
      </x:c>
      <x:c r="E24" s="10" t="n">
        <x:f>IF(NOT(ISNUMBER(A24)),"",SUMIFS(Pagos!$G$10:$G$209,Pagos!$J$10:$J$209,"OK",Pagos!$D$10:$D$209,"&gt;="&amp;A24,Pagos!$D$10:$D$209,"&lt;"&amp;A24+1))</x:f>
        <x:v>0</x:v>
      </x:c>
      <x:c r="F24" s="2" t="n">
        <x:f>IF(NOT(ISNUMBER(A24)),"",COUNTIFS(Pagos!$J$10:$J$209,"OK",Pagos!$D$10:$D$209,"&gt;="&amp;A24,Pagos!$D$10:$D$209,"&lt;"&amp;A24+1,Pagos!$G$10:$G$209,"&gt;0"))</x:f>
        <x:v>0</x:v>
      </x:c>
      <x:c r="G24" s="2"/>
      <x:c r="H24" s="2"/>
    </x:row>
    <x:row r="25" ht="26" customHeight="1">
      <x:c r="A25" s="5" t="n">
        <x:f>IF($E$4&lt;&gt;"OK","",IF(MONTH(DATE(YEAR($B$4),MONTH($B$4),16))=MONTH($B$4),DATE(YEAR($B$4),MONTH($B$4),16),""))</x:f>
        <x:v>46311</x:v>
      </x:c>
      <x:c r="B25" s="2" t="n">
        <x:f>IF(NOT(ISNUMBER(A25)),"",COUNTIFS(Pagos!$J$10:$J$209,"OK",Pagos!$D$10:$D$209,"&gt;="&amp;A25,Pagos!$D$10:$D$209,"&lt;"&amp;A25+1))</x:f>
        <x:v>0</x:v>
      </x:c>
      <x:c r="C25" s="10" t="n">
        <x:f>IF(NOT(ISNUMBER(A25)),"",SUMIFS(Pagos!$E$10:$E$209,Pagos!$J$10:$J$209,"OK",Pagos!$D$10:$D$209,"&gt;="&amp;A25,Pagos!$D$10:$D$209,"&lt;"&amp;A25+1))</x:f>
        <x:v>0</x:v>
      </x:c>
      <x:c r="D25" s="10" t="n">
        <x:f>IF(NOT(ISNUMBER(A25)),"",SUMIFS(Pagos!$F$10:$F$209,Pagos!$J$10:$J$209,"OK",Pagos!$D$10:$D$209,"&gt;="&amp;A25,Pagos!$D$10:$D$209,"&lt;"&amp;A25+1))</x:f>
        <x:v>0</x:v>
      </x:c>
      <x:c r="E25" s="10" t="n">
        <x:f>IF(NOT(ISNUMBER(A25)),"",SUMIFS(Pagos!$G$10:$G$209,Pagos!$J$10:$J$209,"OK",Pagos!$D$10:$D$209,"&gt;="&amp;A25,Pagos!$D$10:$D$209,"&lt;"&amp;A25+1))</x:f>
        <x:v>0</x:v>
      </x:c>
      <x:c r="F25" s="2" t="n">
        <x:f>IF(NOT(ISNUMBER(A25)),"",COUNTIFS(Pagos!$J$10:$J$209,"OK",Pagos!$D$10:$D$209,"&gt;="&amp;A25,Pagos!$D$10:$D$209,"&lt;"&amp;A25+1,Pagos!$G$10:$G$209,"&gt;0"))</x:f>
        <x:v>0</x:v>
      </x:c>
      <x:c r="G25" s="2"/>
      <x:c r="H25" s="2"/>
    </x:row>
    <x:row r="26" ht="26" customHeight="1">
      <x:c r="A26" s="5" t="n">
        <x:f>IF($E$4&lt;&gt;"OK","",IF(MONTH(DATE(YEAR($B$4),MONTH($B$4),17))=MONTH($B$4),DATE(YEAR($B$4),MONTH($B$4),17),""))</x:f>
        <x:v>46312</x:v>
      </x:c>
      <x:c r="B26" s="2" t="n">
        <x:f>IF(NOT(ISNUMBER(A26)),"",COUNTIFS(Pagos!$J$10:$J$209,"OK",Pagos!$D$10:$D$209,"&gt;="&amp;A26,Pagos!$D$10:$D$209,"&lt;"&amp;A26+1))</x:f>
        <x:v>0</x:v>
      </x:c>
      <x:c r="C26" s="10" t="n">
        <x:f>IF(NOT(ISNUMBER(A26)),"",SUMIFS(Pagos!$E$10:$E$209,Pagos!$J$10:$J$209,"OK",Pagos!$D$10:$D$209,"&gt;="&amp;A26,Pagos!$D$10:$D$209,"&lt;"&amp;A26+1))</x:f>
        <x:v>0</x:v>
      </x:c>
      <x:c r="D26" s="10" t="n">
        <x:f>IF(NOT(ISNUMBER(A26)),"",SUMIFS(Pagos!$F$10:$F$209,Pagos!$J$10:$J$209,"OK",Pagos!$D$10:$D$209,"&gt;="&amp;A26,Pagos!$D$10:$D$209,"&lt;"&amp;A26+1))</x:f>
        <x:v>0</x:v>
      </x:c>
      <x:c r="E26" s="10" t="n">
        <x:f>IF(NOT(ISNUMBER(A26)),"",SUMIFS(Pagos!$G$10:$G$209,Pagos!$J$10:$J$209,"OK",Pagos!$D$10:$D$209,"&gt;="&amp;A26,Pagos!$D$10:$D$209,"&lt;"&amp;A26+1))</x:f>
        <x:v>0</x:v>
      </x:c>
      <x:c r="F26" s="2" t="n">
        <x:f>IF(NOT(ISNUMBER(A26)),"",COUNTIFS(Pagos!$J$10:$J$209,"OK",Pagos!$D$10:$D$209,"&gt;="&amp;A26,Pagos!$D$10:$D$209,"&lt;"&amp;A26+1,Pagos!$G$10:$G$209,"&gt;0"))</x:f>
        <x:v>0</x:v>
      </x:c>
      <x:c r="G26" s="2"/>
      <x:c r="H26" s="2"/>
    </x:row>
    <x:row r="27" ht="26" customHeight="1">
      <x:c r="A27" s="5" t="n">
        <x:f>IF($E$4&lt;&gt;"OK","",IF(MONTH(DATE(YEAR($B$4),MONTH($B$4),18))=MONTH($B$4),DATE(YEAR($B$4),MONTH($B$4),18),""))</x:f>
        <x:v>46313</x:v>
      </x:c>
      <x:c r="B27" s="2" t="n">
        <x:f>IF(NOT(ISNUMBER(A27)),"",COUNTIFS(Pagos!$J$10:$J$209,"OK",Pagos!$D$10:$D$209,"&gt;="&amp;A27,Pagos!$D$10:$D$209,"&lt;"&amp;A27+1))</x:f>
        <x:v>0</x:v>
      </x:c>
      <x:c r="C27" s="10" t="n">
        <x:f>IF(NOT(ISNUMBER(A27)),"",SUMIFS(Pagos!$E$10:$E$209,Pagos!$J$10:$J$209,"OK",Pagos!$D$10:$D$209,"&gt;="&amp;A27,Pagos!$D$10:$D$209,"&lt;"&amp;A27+1))</x:f>
        <x:v>0</x:v>
      </x:c>
      <x:c r="D27" s="10" t="n">
        <x:f>IF(NOT(ISNUMBER(A27)),"",SUMIFS(Pagos!$F$10:$F$209,Pagos!$J$10:$J$209,"OK",Pagos!$D$10:$D$209,"&gt;="&amp;A27,Pagos!$D$10:$D$209,"&lt;"&amp;A27+1))</x:f>
        <x:v>0</x:v>
      </x:c>
      <x:c r="E27" s="10" t="n">
        <x:f>IF(NOT(ISNUMBER(A27)),"",SUMIFS(Pagos!$G$10:$G$209,Pagos!$J$10:$J$209,"OK",Pagos!$D$10:$D$209,"&gt;="&amp;A27,Pagos!$D$10:$D$209,"&lt;"&amp;A27+1))</x:f>
        <x:v>0</x:v>
      </x:c>
      <x:c r="F27" s="2" t="n">
        <x:f>IF(NOT(ISNUMBER(A27)),"",COUNTIFS(Pagos!$J$10:$J$209,"OK",Pagos!$D$10:$D$209,"&gt;="&amp;A27,Pagos!$D$10:$D$209,"&lt;"&amp;A27+1,Pagos!$G$10:$G$209,"&gt;0"))</x:f>
        <x:v>0</x:v>
      </x:c>
      <x:c r="G27" s="2"/>
      <x:c r="H27" s="2"/>
    </x:row>
    <x:row r="28" ht="26" customHeight="1">
      <x:c r="A28" s="5" t="n">
        <x:f>IF($E$4&lt;&gt;"OK","",IF(MONTH(DATE(YEAR($B$4),MONTH($B$4),19))=MONTH($B$4),DATE(YEAR($B$4),MONTH($B$4),19),""))</x:f>
        <x:v>46314</x:v>
      </x:c>
      <x:c r="B28" s="2" t="n">
        <x:f>IF(NOT(ISNUMBER(A28)),"",COUNTIFS(Pagos!$J$10:$J$209,"OK",Pagos!$D$10:$D$209,"&gt;="&amp;A28,Pagos!$D$10:$D$209,"&lt;"&amp;A28+1))</x:f>
        <x:v>0</x:v>
      </x:c>
      <x:c r="C28" s="10" t="n">
        <x:f>IF(NOT(ISNUMBER(A28)),"",SUMIFS(Pagos!$E$10:$E$209,Pagos!$J$10:$J$209,"OK",Pagos!$D$10:$D$209,"&gt;="&amp;A28,Pagos!$D$10:$D$209,"&lt;"&amp;A28+1))</x:f>
        <x:v>0</x:v>
      </x:c>
      <x:c r="D28" s="10" t="n">
        <x:f>IF(NOT(ISNUMBER(A28)),"",SUMIFS(Pagos!$F$10:$F$209,Pagos!$J$10:$J$209,"OK",Pagos!$D$10:$D$209,"&gt;="&amp;A28,Pagos!$D$10:$D$209,"&lt;"&amp;A28+1))</x:f>
        <x:v>0</x:v>
      </x:c>
      <x:c r="E28" s="10" t="n">
        <x:f>IF(NOT(ISNUMBER(A28)),"",SUMIFS(Pagos!$G$10:$G$209,Pagos!$J$10:$J$209,"OK",Pagos!$D$10:$D$209,"&gt;="&amp;A28,Pagos!$D$10:$D$209,"&lt;"&amp;A28+1))</x:f>
        <x:v>0</x:v>
      </x:c>
      <x:c r="F28" s="2" t="n">
        <x:f>IF(NOT(ISNUMBER(A28)),"",COUNTIFS(Pagos!$J$10:$J$209,"OK",Pagos!$D$10:$D$209,"&gt;="&amp;A28,Pagos!$D$10:$D$209,"&lt;"&amp;A28+1,Pagos!$G$10:$G$209,"&gt;0"))</x:f>
        <x:v>0</x:v>
      </x:c>
      <x:c r="G28" s="2"/>
      <x:c r="H28" s="2"/>
    </x:row>
    <x:row r="29" ht="26" customHeight="1">
      <x:c r="A29" s="5" t="n">
        <x:f>IF($E$4&lt;&gt;"OK","",IF(MONTH(DATE(YEAR($B$4),MONTH($B$4),20))=MONTH($B$4),DATE(YEAR($B$4),MONTH($B$4),20),""))</x:f>
        <x:v>46315</x:v>
      </x:c>
      <x:c r="B29" s="2" t="n">
        <x:f>IF(NOT(ISNUMBER(A29)),"",COUNTIFS(Pagos!$J$10:$J$209,"OK",Pagos!$D$10:$D$209,"&gt;="&amp;A29,Pagos!$D$10:$D$209,"&lt;"&amp;A29+1))</x:f>
        <x:v>1</x:v>
      </x:c>
      <x:c r="C29" s="10" t="n">
        <x:f>IF(NOT(ISNUMBER(A29)),"",SUMIFS(Pagos!$E$10:$E$209,Pagos!$J$10:$J$209,"OK",Pagos!$D$10:$D$209,"&gt;="&amp;A29,Pagos!$D$10:$D$209,"&lt;"&amp;A29+1))</x:f>
        <x:v>45</x:v>
      </x:c>
      <x:c r="D29" s="10" t="n">
        <x:f>IF(NOT(ISNUMBER(A29)),"",SUMIFS(Pagos!$F$10:$F$209,Pagos!$J$10:$J$209,"OK",Pagos!$D$10:$D$209,"&gt;="&amp;A29,Pagos!$D$10:$D$209,"&lt;"&amp;A29+1))</x:f>
        <x:v>0</x:v>
      </x:c>
      <x:c r="E29" s="10" t="n">
        <x:f>IF(NOT(ISNUMBER(A29)),"",SUMIFS(Pagos!$G$10:$G$209,Pagos!$J$10:$J$209,"OK",Pagos!$D$10:$D$209,"&gt;="&amp;A29,Pagos!$D$10:$D$209,"&lt;"&amp;A29+1))</x:f>
        <x:v>45</x:v>
      </x:c>
      <x:c r="F29" s="2" t="n">
        <x:f>IF(NOT(ISNUMBER(A29)),"",COUNTIFS(Pagos!$J$10:$J$209,"OK",Pagos!$D$10:$D$209,"&gt;="&amp;A29,Pagos!$D$10:$D$209,"&lt;"&amp;A29+1,Pagos!$G$10:$G$209,"&gt;0"))</x:f>
        <x:v>1</x:v>
      </x:c>
      <x:c r="G29" s="2"/>
      <x:c r="H29" s="2"/>
    </x:row>
    <x:row r="30" ht="26" customHeight="1">
      <x:c r="A30" s="5" t="n">
        <x:f>IF($E$4&lt;&gt;"OK","",IF(MONTH(DATE(YEAR($B$4),MONTH($B$4),21))=MONTH($B$4),DATE(YEAR($B$4),MONTH($B$4),21),""))</x:f>
        <x:v>46316</x:v>
      </x:c>
      <x:c r="B30" s="2" t="n">
        <x:f>IF(NOT(ISNUMBER(A30)),"",COUNTIFS(Pagos!$J$10:$J$209,"OK",Pagos!$D$10:$D$209,"&gt;="&amp;A30,Pagos!$D$10:$D$209,"&lt;"&amp;A30+1))</x:f>
        <x:v>0</x:v>
      </x:c>
      <x:c r="C30" s="10" t="n">
        <x:f>IF(NOT(ISNUMBER(A30)),"",SUMIFS(Pagos!$E$10:$E$209,Pagos!$J$10:$J$209,"OK",Pagos!$D$10:$D$209,"&gt;="&amp;A30,Pagos!$D$10:$D$209,"&lt;"&amp;A30+1))</x:f>
        <x:v>0</x:v>
      </x:c>
      <x:c r="D30" s="10" t="n">
        <x:f>IF(NOT(ISNUMBER(A30)),"",SUMIFS(Pagos!$F$10:$F$209,Pagos!$J$10:$J$209,"OK",Pagos!$D$10:$D$209,"&gt;="&amp;A30,Pagos!$D$10:$D$209,"&lt;"&amp;A30+1))</x:f>
        <x:v>0</x:v>
      </x:c>
      <x:c r="E30" s="10" t="n">
        <x:f>IF(NOT(ISNUMBER(A30)),"",SUMIFS(Pagos!$G$10:$G$209,Pagos!$J$10:$J$209,"OK",Pagos!$D$10:$D$209,"&gt;="&amp;A30,Pagos!$D$10:$D$209,"&lt;"&amp;A30+1))</x:f>
        <x:v>0</x:v>
      </x:c>
      <x:c r="F30" s="2" t="n">
        <x:f>IF(NOT(ISNUMBER(A30)),"",COUNTIFS(Pagos!$J$10:$J$209,"OK",Pagos!$D$10:$D$209,"&gt;="&amp;A30,Pagos!$D$10:$D$209,"&lt;"&amp;A30+1,Pagos!$G$10:$G$209,"&gt;0"))</x:f>
        <x:v>0</x:v>
      </x:c>
      <x:c r="G30" s="2"/>
      <x:c r="H30" s="2"/>
    </x:row>
    <x:row r="31" ht="26" customHeight="1">
      <x:c r="A31" s="5" t="n">
        <x:f>IF($E$4&lt;&gt;"OK","",IF(MONTH(DATE(YEAR($B$4),MONTH($B$4),22))=MONTH($B$4),DATE(YEAR($B$4),MONTH($B$4),22),""))</x:f>
        <x:v>46317</x:v>
      </x:c>
      <x:c r="B31" s="2" t="n">
        <x:f>IF(NOT(ISNUMBER(A31)),"",COUNTIFS(Pagos!$J$10:$J$209,"OK",Pagos!$D$10:$D$209,"&gt;="&amp;A31,Pagos!$D$10:$D$209,"&lt;"&amp;A31+1))</x:f>
        <x:v>0</x:v>
      </x:c>
      <x:c r="C31" s="10" t="n">
        <x:f>IF(NOT(ISNUMBER(A31)),"",SUMIFS(Pagos!$E$10:$E$209,Pagos!$J$10:$J$209,"OK",Pagos!$D$10:$D$209,"&gt;="&amp;A31,Pagos!$D$10:$D$209,"&lt;"&amp;A31+1))</x:f>
        <x:v>0</x:v>
      </x:c>
      <x:c r="D31" s="10" t="n">
        <x:f>IF(NOT(ISNUMBER(A31)),"",SUMIFS(Pagos!$F$10:$F$209,Pagos!$J$10:$J$209,"OK",Pagos!$D$10:$D$209,"&gt;="&amp;A31,Pagos!$D$10:$D$209,"&lt;"&amp;A31+1))</x:f>
        <x:v>0</x:v>
      </x:c>
      <x:c r="E31" s="10" t="n">
        <x:f>IF(NOT(ISNUMBER(A31)),"",SUMIFS(Pagos!$G$10:$G$209,Pagos!$J$10:$J$209,"OK",Pagos!$D$10:$D$209,"&gt;="&amp;A31,Pagos!$D$10:$D$209,"&lt;"&amp;A31+1))</x:f>
        <x:v>0</x:v>
      </x:c>
      <x:c r="F31" s="2" t="n">
        <x:f>IF(NOT(ISNUMBER(A31)),"",COUNTIFS(Pagos!$J$10:$J$209,"OK",Pagos!$D$10:$D$209,"&gt;="&amp;A31,Pagos!$D$10:$D$209,"&lt;"&amp;A31+1,Pagos!$G$10:$G$209,"&gt;0"))</x:f>
        <x:v>0</x:v>
      </x:c>
      <x:c r="G31" s="2"/>
      <x:c r="H31" s="2"/>
    </x:row>
    <x:row r="32" ht="26" customHeight="1">
      <x:c r="A32" s="5" t="n">
        <x:f>IF($E$4&lt;&gt;"OK","",IF(MONTH(DATE(YEAR($B$4),MONTH($B$4),23))=MONTH($B$4),DATE(YEAR($B$4),MONTH($B$4),23),""))</x:f>
        <x:v>46318</x:v>
      </x:c>
      <x:c r="B32" s="2" t="n">
        <x:f>IF(NOT(ISNUMBER(A32)),"",COUNTIFS(Pagos!$J$10:$J$209,"OK",Pagos!$D$10:$D$209,"&gt;="&amp;A32,Pagos!$D$10:$D$209,"&lt;"&amp;A32+1))</x:f>
        <x:v>0</x:v>
      </x:c>
      <x:c r="C32" s="10" t="n">
        <x:f>IF(NOT(ISNUMBER(A32)),"",SUMIFS(Pagos!$E$10:$E$209,Pagos!$J$10:$J$209,"OK",Pagos!$D$10:$D$209,"&gt;="&amp;A32,Pagos!$D$10:$D$209,"&lt;"&amp;A32+1))</x:f>
        <x:v>0</x:v>
      </x:c>
      <x:c r="D32" s="10" t="n">
        <x:f>IF(NOT(ISNUMBER(A32)),"",SUMIFS(Pagos!$F$10:$F$209,Pagos!$J$10:$J$209,"OK",Pagos!$D$10:$D$209,"&gt;="&amp;A32,Pagos!$D$10:$D$209,"&lt;"&amp;A32+1))</x:f>
        <x:v>0</x:v>
      </x:c>
      <x:c r="E32" s="10" t="n">
        <x:f>IF(NOT(ISNUMBER(A32)),"",SUMIFS(Pagos!$G$10:$G$209,Pagos!$J$10:$J$209,"OK",Pagos!$D$10:$D$209,"&gt;="&amp;A32,Pagos!$D$10:$D$209,"&lt;"&amp;A32+1))</x:f>
        <x:v>0</x:v>
      </x:c>
      <x:c r="F32" s="2" t="n">
        <x:f>IF(NOT(ISNUMBER(A32)),"",COUNTIFS(Pagos!$J$10:$J$209,"OK",Pagos!$D$10:$D$209,"&gt;="&amp;A32,Pagos!$D$10:$D$209,"&lt;"&amp;A32+1,Pagos!$G$10:$G$209,"&gt;0"))</x:f>
        <x:v>0</x:v>
      </x:c>
      <x:c r="G32" s="2"/>
      <x:c r="H32" s="2"/>
    </x:row>
    <x:row r="33" ht="26" customHeight="1">
      <x:c r="A33" s="5" t="n">
        <x:f>IF($E$4&lt;&gt;"OK","",IF(MONTH(DATE(YEAR($B$4),MONTH($B$4),24))=MONTH($B$4),DATE(YEAR($B$4),MONTH($B$4),24),""))</x:f>
        <x:v>46319</x:v>
      </x:c>
      <x:c r="B33" s="2" t="n">
        <x:f>IF(NOT(ISNUMBER(A33)),"",COUNTIFS(Pagos!$J$10:$J$209,"OK",Pagos!$D$10:$D$209,"&gt;="&amp;A33,Pagos!$D$10:$D$209,"&lt;"&amp;A33+1))</x:f>
        <x:v>0</x:v>
      </x:c>
      <x:c r="C33" s="10" t="n">
        <x:f>IF(NOT(ISNUMBER(A33)),"",SUMIFS(Pagos!$E$10:$E$209,Pagos!$J$10:$J$209,"OK",Pagos!$D$10:$D$209,"&gt;="&amp;A33,Pagos!$D$10:$D$209,"&lt;"&amp;A33+1))</x:f>
        <x:v>0</x:v>
      </x:c>
      <x:c r="D33" s="10" t="n">
        <x:f>IF(NOT(ISNUMBER(A33)),"",SUMIFS(Pagos!$F$10:$F$209,Pagos!$J$10:$J$209,"OK",Pagos!$D$10:$D$209,"&gt;="&amp;A33,Pagos!$D$10:$D$209,"&lt;"&amp;A33+1))</x:f>
        <x:v>0</x:v>
      </x:c>
      <x:c r="E33" s="10" t="n">
        <x:f>IF(NOT(ISNUMBER(A33)),"",SUMIFS(Pagos!$G$10:$G$209,Pagos!$J$10:$J$209,"OK",Pagos!$D$10:$D$209,"&gt;="&amp;A33,Pagos!$D$10:$D$209,"&lt;"&amp;A33+1))</x:f>
        <x:v>0</x:v>
      </x:c>
      <x:c r="F33" s="2" t="n">
        <x:f>IF(NOT(ISNUMBER(A33)),"",COUNTIFS(Pagos!$J$10:$J$209,"OK",Pagos!$D$10:$D$209,"&gt;="&amp;A33,Pagos!$D$10:$D$209,"&lt;"&amp;A33+1,Pagos!$G$10:$G$209,"&gt;0"))</x:f>
        <x:v>0</x:v>
      </x:c>
      <x:c r="G33" s="2"/>
      <x:c r="H33" s="2"/>
    </x:row>
    <x:row r="34" ht="26" customHeight="1">
      <x:c r="A34" s="5" t="n">
        <x:f>IF($E$4&lt;&gt;"OK","",IF(MONTH(DATE(YEAR($B$4),MONTH($B$4),25))=MONTH($B$4),DATE(YEAR($B$4),MONTH($B$4),25),""))</x:f>
        <x:v>46320</x:v>
      </x:c>
      <x:c r="B34" s="2" t="n">
        <x:f>IF(NOT(ISNUMBER(A34)),"",COUNTIFS(Pagos!$J$10:$J$209,"OK",Pagos!$D$10:$D$209,"&gt;="&amp;A34,Pagos!$D$10:$D$209,"&lt;"&amp;A34+1))</x:f>
        <x:v>0</x:v>
      </x:c>
      <x:c r="C34" s="10" t="n">
        <x:f>IF(NOT(ISNUMBER(A34)),"",SUMIFS(Pagos!$E$10:$E$209,Pagos!$J$10:$J$209,"OK",Pagos!$D$10:$D$209,"&gt;="&amp;A34,Pagos!$D$10:$D$209,"&lt;"&amp;A34+1))</x:f>
        <x:v>0</x:v>
      </x:c>
      <x:c r="D34" s="10" t="n">
        <x:f>IF(NOT(ISNUMBER(A34)),"",SUMIFS(Pagos!$F$10:$F$209,Pagos!$J$10:$J$209,"OK",Pagos!$D$10:$D$209,"&gt;="&amp;A34,Pagos!$D$10:$D$209,"&lt;"&amp;A34+1))</x:f>
        <x:v>0</x:v>
      </x:c>
      <x:c r="E34" s="10" t="n">
        <x:f>IF(NOT(ISNUMBER(A34)),"",SUMIFS(Pagos!$G$10:$G$209,Pagos!$J$10:$J$209,"OK",Pagos!$D$10:$D$209,"&gt;="&amp;A34,Pagos!$D$10:$D$209,"&lt;"&amp;A34+1))</x:f>
        <x:v>0</x:v>
      </x:c>
      <x:c r="F34" s="2" t="n">
        <x:f>IF(NOT(ISNUMBER(A34)),"",COUNTIFS(Pagos!$J$10:$J$209,"OK",Pagos!$D$10:$D$209,"&gt;="&amp;A34,Pagos!$D$10:$D$209,"&lt;"&amp;A34+1,Pagos!$G$10:$G$209,"&gt;0"))</x:f>
        <x:v>0</x:v>
      </x:c>
      <x:c r="G34" s="2"/>
      <x:c r="H34" s="2"/>
    </x:row>
    <x:row r="35" ht="26" customHeight="1">
      <x:c r="A35" s="5" t="n">
        <x:f>IF($E$4&lt;&gt;"OK","",IF(MONTH(DATE(YEAR($B$4),MONTH($B$4),26))=MONTH($B$4),DATE(YEAR($B$4),MONTH($B$4),26),""))</x:f>
        <x:v>46321</x:v>
      </x:c>
      <x:c r="B35" s="2" t="n">
        <x:f>IF(NOT(ISNUMBER(A35)),"",COUNTIFS(Pagos!$J$10:$J$209,"OK",Pagos!$D$10:$D$209,"&gt;="&amp;A35,Pagos!$D$10:$D$209,"&lt;"&amp;A35+1))</x:f>
        <x:v>0</x:v>
      </x:c>
      <x:c r="C35" s="10" t="n">
        <x:f>IF(NOT(ISNUMBER(A35)),"",SUMIFS(Pagos!$E$10:$E$209,Pagos!$J$10:$J$209,"OK",Pagos!$D$10:$D$209,"&gt;="&amp;A35,Pagos!$D$10:$D$209,"&lt;"&amp;A35+1))</x:f>
        <x:v>0</x:v>
      </x:c>
      <x:c r="D35" s="10" t="n">
        <x:f>IF(NOT(ISNUMBER(A35)),"",SUMIFS(Pagos!$F$10:$F$209,Pagos!$J$10:$J$209,"OK",Pagos!$D$10:$D$209,"&gt;="&amp;A35,Pagos!$D$10:$D$209,"&lt;"&amp;A35+1))</x:f>
        <x:v>0</x:v>
      </x:c>
      <x:c r="E35" s="10" t="n">
        <x:f>IF(NOT(ISNUMBER(A35)),"",SUMIFS(Pagos!$G$10:$G$209,Pagos!$J$10:$J$209,"OK",Pagos!$D$10:$D$209,"&gt;="&amp;A35,Pagos!$D$10:$D$209,"&lt;"&amp;A35+1))</x:f>
        <x:v>0</x:v>
      </x:c>
      <x:c r="F35" s="2" t="n">
        <x:f>IF(NOT(ISNUMBER(A35)),"",COUNTIFS(Pagos!$J$10:$J$209,"OK",Pagos!$D$10:$D$209,"&gt;="&amp;A35,Pagos!$D$10:$D$209,"&lt;"&amp;A35+1,Pagos!$G$10:$G$209,"&gt;0"))</x:f>
        <x:v>0</x:v>
      </x:c>
      <x:c r="G35" s="2"/>
      <x:c r="H35" s="2"/>
    </x:row>
    <x:row r="36" ht="26" customHeight="1">
      <x:c r="A36" s="5" t="n">
        <x:f>IF($E$4&lt;&gt;"OK","",IF(MONTH(DATE(YEAR($B$4),MONTH($B$4),27))=MONTH($B$4),DATE(YEAR($B$4),MONTH($B$4),27),""))</x:f>
        <x:v>46322</x:v>
      </x:c>
      <x:c r="B36" s="2" t="n">
        <x:f>IF(NOT(ISNUMBER(A36)),"",COUNTIFS(Pagos!$J$10:$J$209,"OK",Pagos!$D$10:$D$209,"&gt;="&amp;A36,Pagos!$D$10:$D$209,"&lt;"&amp;A36+1))</x:f>
        <x:v>0</x:v>
      </x:c>
      <x:c r="C36" s="10" t="n">
        <x:f>IF(NOT(ISNUMBER(A36)),"",SUMIFS(Pagos!$E$10:$E$209,Pagos!$J$10:$J$209,"OK",Pagos!$D$10:$D$209,"&gt;="&amp;A36,Pagos!$D$10:$D$209,"&lt;"&amp;A36+1))</x:f>
        <x:v>0</x:v>
      </x:c>
      <x:c r="D36" s="10" t="n">
        <x:f>IF(NOT(ISNUMBER(A36)),"",SUMIFS(Pagos!$F$10:$F$209,Pagos!$J$10:$J$209,"OK",Pagos!$D$10:$D$209,"&gt;="&amp;A36,Pagos!$D$10:$D$209,"&lt;"&amp;A36+1))</x:f>
        <x:v>0</x:v>
      </x:c>
      <x:c r="E36" s="10" t="n">
        <x:f>IF(NOT(ISNUMBER(A36)),"",SUMIFS(Pagos!$G$10:$G$209,Pagos!$J$10:$J$209,"OK",Pagos!$D$10:$D$209,"&gt;="&amp;A36,Pagos!$D$10:$D$209,"&lt;"&amp;A36+1))</x:f>
        <x:v>0</x:v>
      </x:c>
      <x:c r="F36" s="2" t="n">
        <x:f>IF(NOT(ISNUMBER(A36)),"",COUNTIFS(Pagos!$J$10:$J$209,"OK",Pagos!$D$10:$D$209,"&gt;="&amp;A36,Pagos!$D$10:$D$209,"&lt;"&amp;A36+1,Pagos!$G$10:$G$209,"&gt;0"))</x:f>
        <x:v>0</x:v>
      </x:c>
      <x:c r="G36" s="2"/>
      <x:c r="H36" s="2"/>
    </x:row>
    <x:row r="37" ht="26" customHeight="1">
      <x:c r="A37" s="5" t="n">
        <x:f>IF($E$4&lt;&gt;"OK","",IF(MONTH(DATE(YEAR($B$4),MONTH($B$4),28))=MONTH($B$4),DATE(YEAR($B$4),MONTH($B$4),28),""))</x:f>
        <x:v>46323</x:v>
      </x:c>
      <x:c r="B37" s="2" t="n">
        <x:f>IF(NOT(ISNUMBER(A37)),"",COUNTIFS(Pagos!$J$10:$J$209,"OK",Pagos!$D$10:$D$209,"&gt;="&amp;A37,Pagos!$D$10:$D$209,"&lt;"&amp;A37+1))</x:f>
        <x:v>1</x:v>
      </x:c>
      <x:c r="C37" s="10" t="n">
        <x:f>IF(NOT(ISNUMBER(A37)),"",SUMIFS(Pagos!$E$10:$E$209,Pagos!$J$10:$J$209,"OK",Pagos!$D$10:$D$209,"&gt;="&amp;A37,Pagos!$D$10:$D$209,"&lt;"&amp;A37+1))</x:f>
        <x:v>150</x:v>
      </x:c>
      <x:c r="D37" s="10" t="n">
        <x:f>IF(NOT(ISNUMBER(A37)),"",SUMIFS(Pagos!$F$10:$F$209,Pagos!$J$10:$J$209,"OK",Pagos!$D$10:$D$209,"&gt;="&amp;A37,Pagos!$D$10:$D$209,"&lt;"&amp;A37+1))</x:f>
        <x:v>50</x:v>
      </x:c>
      <x:c r="E37" s="10" t="n">
        <x:f>IF(NOT(ISNUMBER(A37)),"",SUMIFS(Pagos!$G$10:$G$209,Pagos!$J$10:$J$209,"OK",Pagos!$D$10:$D$209,"&gt;="&amp;A37,Pagos!$D$10:$D$209,"&lt;"&amp;A37+1))</x:f>
        <x:v>100</x:v>
      </x:c>
      <x:c r="F37" s="2" t="n">
        <x:f>IF(NOT(ISNUMBER(A37)),"",COUNTIFS(Pagos!$J$10:$J$209,"OK",Pagos!$D$10:$D$209,"&gt;="&amp;A37,Pagos!$D$10:$D$209,"&lt;"&amp;A37+1,Pagos!$G$10:$G$209,"&gt;0"))</x:f>
        <x:v>1</x:v>
      </x:c>
      <x:c r="G37" s="2"/>
      <x:c r="H37" s="2"/>
    </x:row>
    <x:row r="38" ht="26" customHeight="1">
      <x:c r="A38" s="5" t="n">
        <x:f>IF($E$4&lt;&gt;"OK","",IF(MONTH(DATE(YEAR($B$4),MONTH($B$4),29))=MONTH($B$4),DATE(YEAR($B$4),MONTH($B$4),29),""))</x:f>
        <x:v>46324</x:v>
      </x:c>
      <x:c r="B38" s="2" t="n">
        <x:f>IF(NOT(ISNUMBER(A38)),"",COUNTIFS(Pagos!$J$10:$J$209,"OK",Pagos!$D$10:$D$209,"&gt;="&amp;A38,Pagos!$D$10:$D$209,"&lt;"&amp;A38+1))</x:f>
        <x:v>0</x:v>
      </x:c>
      <x:c r="C38" s="10" t="n">
        <x:f>IF(NOT(ISNUMBER(A38)),"",SUMIFS(Pagos!$E$10:$E$209,Pagos!$J$10:$J$209,"OK",Pagos!$D$10:$D$209,"&gt;="&amp;A38,Pagos!$D$10:$D$209,"&lt;"&amp;A38+1))</x:f>
        <x:v>0</x:v>
      </x:c>
      <x:c r="D38" s="10" t="n">
        <x:f>IF(NOT(ISNUMBER(A38)),"",SUMIFS(Pagos!$F$10:$F$209,Pagos!$J$10:$J$209,"OK",Pagos!$D$10:$D$209,"&gt;="&amp;A38,Pagos!$D$10:$D$209,"&lt;"&amp;A38+1))</x:f>
        <x:v>0</x:v>
      </x:c>
      <x:c r="E38" s="10" t="n">
        <x:f>IF(NOT(ISNUMBER(A38)),"",SUMIFS(Pagos!$G$10:$G$209,Pagos!$J$10:$J$209,"OK",Pagos!$D$10:$D$209,"&gt;="&amp;A38,Pagos!$D$10:$D$209,"&lt;"&amp;A38+1))</x:f>
        <x:v>0</x:v>
      </x:c>
      <x:c r="F38" s="2" t="n">
        <x:f>IF(NOT(ISNUMBER(A38)),"",COUNTIFS(Pagos!$J$10:$J$209,"OK",Pagos!$D$10:$D$209,"&gt;="&amp;A38,Pagos!$D$10:$D$209,"&lt;"&amp;A38+1,Pagos!$G$10:$G$209,"&gt;0"))</x:f>
        <x:v>0</x:v>
      </x:c>
      <x:c r="G38" s="2"/>
      <x:c r="H38" s="2"/>
    </x:row>
    <x:row r="39" ht="26" customHeight="1">
      <x:c r="A39" s="5" t="n">
        <x:f>IF($E$4&lt;&gt;"OK","",IF(MONTH(DATE(YEAR($B$4),MONTH($B$4),30))=MONTH($B$4),DATE(YEAR($B$4),MONTH($B$4),30),""))</x:f>
        <x:v>46325</x:v>
      </x:c>
      <x:c r="B39" s="2" t="n">
        <x:f>IF(NOT(ISNUMBER(A39)),"",COUNTIFS(Pagos!$J$10:$J$209,"OK",Pagos!$D$10:$D$209,"&gt;="&amp;A39,Pagos!$D$10:$D$209,"&lt;"&amp;A39+1))</x:f>
        <x:v>0</x:v>
      </x:c>
      <x:c r="C39" s="10" t="n">
        <x:f>IF(NOT(ISNUMBER(A39)),"",SUMIFS(Pagos!$E$10:$E$209,Pagos!$J$10:$J$209,"OK",Pagos!$D$10:$D$209,"&gt;="&amp;A39,Pagos!$D$10:$D$209,"&lt;"&amp;A39+1))</x:f>
        <x:v>0</x:v>
      </x:c>
      <x:c r="D39" s="10" t="n">
        <x:f>IF(NOT(ISNUMBER(A39)),"",SUMIFS(Pagos!$F$10:$F$209,Pagos!$J$10:$J$209,"OK",Pagos!$D$10:$D$209,"&gt;="&amp;A39,Pagos!$D$10:$D$209,"&lt;"&amp;A39+1))</x:f>
        <x:v>0</x:v>
      </x:c>
      <x:c r="E39" s="10" t="n">
        <x:f>IF(NOT(ISNUMBER(A39)),"",SUMIFS(Pagos!$G$10:$G$209,Pagos!$J$10:$J$209,"OK",Pagos!$D$10:$D$209,"&gt;="&amp;A39,Pagos!$D$10:$D$209,"&lt;"&amp;A39+1))</x:f>
        <x:v>0</x:v>
      </x:c>
      <x:c r="F39" s="2" t="n">
        <x:f>IF(NOT(ISNUMBER(A39)),"",COUNTIFS(Pagos!$J$10:$J$209,"OK",Pagos!$D$10:$D$209,"&gt;="&amp;A39,Pagos!$D$10:$D$209,"&lt;"&amp;A39+1,Pagos!$G$10:$G$209,"&gt;0"))</x:f>
        <x:v>0</x:v>
      </x:c>
      <x:c r="G39" s="2"/>
      <x:c r="H39" s="2"/>
    </x:row>
    <x:row r="40" ht="26" customHeight="1">
      <x:c r="A40" s="5" t="n">
        <x:f>IF($E$4&lt;&gt;"OK","",IF(MONTH(DATE(YEAR($B$4),MONTH($B$4),31))=MONTH($B$4),DATE(YEAR($B$4),MONTH($B$4),31),""))</x:f>
        <x:v>46326</x:v>
      </x:c>
      <x:c r="B40" s="2" t="n">
        <x:f>IF(NOT(ISNUMBER(A40)),"",COUNTIFS(Pagos!$J$10:$J$209,"OK",Pagos!$D$10:$D$209,"&gt;="&amp;A40,Pagos!$D$10:$D$209,"&lt;"&amp;A40+1))</x:f>
        <x:v>0</x:v>
      </x:c>
      <x:c r="C40" s="10" t="n">
        <x:f>IF(NOT(ISNUMBER(A40)),"",SUMIFS(Pagos!$E$10:$E$209,Pagos!$J$10:$J$209,"OK",Pagos!$D$10:$D$209,"&gt;="&amp;A40,Pagos!$D$10:$D$209,"&lt;"&amp;A40+1))</x:f>
        <x:v>0</x:v>
      </x:c>
      <x:c r="D40" s="10" t="n">
        <x:f>IF(NOT(ISNUMBER(A40)),"",SUMIFS(Pagos!$F$10:$F$209,Pagos!$J$10:$J$209,"OK",Pagos!$D$10:$D$209,"&gt;="&amp;A40,Pagos!$D$10:$D$209,"&lt;"&amp;A40+1))</x:f>
        <x:v>0</x:v>
      </x:c>
      <x:c r="E40" s="10" t="n">
        <x:f>IF(NOT(ISNUMBER(A40)),"",SUMIFS(Pagos!$G$10:$G$209,Pagos!$J$10:$J$209,"OK",Pagos!$D$10:$D$209,"&gt;="&amp;A40,Pagos!$D$10:$D$209,"&lt;"&amp;A40+1))</x:f>
        <x:v>0</x:v>
      </x:c>
      <x:c r="F40" s="2" t="n">
        <x:f>IF(NOT(ISNUMBER(A40)),"",COUNTIFS(Pagos!$J$10:$J$209,"OK",Pagos!$D$10:$D$209,"&gt;="&amp;A40,Pagos!$D$10:$D$209,"&lt;"&amp;A40+1,Pagos!$G$10:$G$209,"&gt;0"))</x:f>
        <x:v>0</x:v>
      </x:c>
      <x:c r="G40" s="2"/>
      <x:c r="H40" s="2"/>
    </x:row>
  </x:sheetData>
  <x:conditionalFormatting sqref="E4:E4">
    <x:cfRule type="containsText" dxfId="4" priority="1" operator="containsText" text="Revisar"/>
  </x:conditionalFormatting>
  <x:dataValidations count="3">
    <x:dataValidation type="whole" errorStyle="stop" operator="between" showErrorMessage="1" errorTitle="Revisa el dato" error="Introduce entre 0 y 60 días." sqref="E5">
      <x:formula1>0</x:formula1>
      <x:formula2>60</x:formula2>
    </x:dataValidation>
    <x:dataValidation type="date" errorStyle="stop" operator="between" showErrorMessage="1" errorTitle="Revisa el dato" error="Introduce una fecha entre 2000 y 2099. El mes debe comenzar en el día 1." sqref="B4">
      <x:formula1>DATE(2000,1,1)</x:formula1>
      <x:formula2>DATE(2099,12,31)</x:formula2>
    </x:dataValidation>
    <x:dataValidation type="date" errorStyle="stop" operator="between" showErrorMessage="1" errorTitle="Revisa el dato" error="Introduce una fecha entre 2000 y 2099. El mes debe comenzar en el día 1." sqref="B5">
      <x:formula1>DATE(2000,1,1)</x:formula1>
      <x:formula2>DATE(2099,12,31)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9" hidden="0" customWidth="1"/>
    <x:col min="5" max="5" width="17" hidden="0" customWidth="1"/>
    <x:col min="6" max="6" width="17" hidden="0" customWidth="1"/>
    <x:col min="7" max="7" width="18" hidden="0" customWidth="1"/>
    <x:col min="8" max="8" width="24" hidden="0" customWidth="1"/>
    <x:col min="9" max="9" width="38" hidden="0" customWidth="1"/>
    <x:col min="10" max="10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Registro de pagos pendientes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Una obligación por ID. Pagado es el total acumulado confirmado; escribe 0 si todavía no has pagado.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9" t="str">
        <x:v>Edita A:F e I. Conserva G:H y J. Los importes de filas inválidas quedan fuera de la agenda.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6" customHeight="1">
      <x:c r="A9" s="20" t="str">
        <x:v>ID</x:v>
      </x:c>
      <x:c r="B9" s="20" t="str">
        <x:v>Concepto</x:v>
      </x:c>
      <x:c r="C9" s="20" t="str">
        <x:v>Beneficiario</x:v>
      </x:c>
      <x:c r="D9" s="20" t="str">
        <x:v>Vencimiento</x:v>
      </x:c>
      <x:c r="E9" s="20" t="str">
        <x:v>Importe (€)</x:v>
      </x:c>
      <x:c r="F9" s="20" t="str">
        <x:v>Pagado (€)</x:v>
      </x:c>
      <x:c r="G9" s="20" t="str">
        <x:v>Pendiente (€)</x:v>
      </x:c>
      <x:c r="H9" s="20" t="str">
        <x:v>Estado</x:v>
      </x:c>
      <x:c r="I9" s="20" t="str">
        <x:v>Observaciones</x:v>
      </x:c>
      <x:c r="J9" s="20" t="str">
        <x:v>Revisión de datos</x:v>
      </x:c>
    </x:row>
    <x:row r="10" ht="29" customHeight="1">
      <x:c r="A10" s="12" t="str">
        <x:v>P-001</x:v>
      </x:c>
      <x:c r="B10" s="12" t="str">
        <x:v>Alquiler octubre</x:v>
      </x:c>
      <x:c r="C10" s="12" t="str">
        <x:v>Vivienda</x:v>
      </x:c>
      <x:c r="D10" s="13" t="d">
        <x:v>2026-10-05T00:00:00.000Z</x:v>
      </x:c>
      <x:c r="E10" s="14" t="n">
        <x:v>700</x:v>
      </x:c>
      <x:c r="F10" s="14" t="n">
        <x:v>700</x:v>
      </x:c>
      <x:c r="G10" s="15" t="n">
        <x:f>IF(J10="OK",ROUND(E10-F10,2),"")</x:f>
        <x:v>0</x:v>
      </x:c>
      <x:c r="H10" s="16" t="str">
        <x:f>IF(J10="","",IF(J10&lt;&gt;"OK","Revisar datos",IF(G10=0,"Pagado",IF(Agenda!$E$4&lt;&gt;"OK","Revisar ajustes",IF(D10&lt;Agenda!$B$5,"Vencido",IF(D10&lt;=Agenda!$B$5+Agenda!$E$5,"Próximo","Pendiente"))))))</x:f>
        <x:v>Pagado</x:v>
      </x:c>
      <x:c r="I10" s="12"/>
      <x:c r="J10" s="16" t="str">
        <x:f>IF(COUNTA(A10:F10,I10)=0,"",IF(OR(A10="",B10="",C10=""),"Revisar identificación",IF(COUNTIFS($A$10:$A$209,"="&amp;SUBSTITUTE(SUBSTITUTE(SUBSTITUTE(A10,"~","~~"),"*","~*"),"?","~?"))&gt;1,"Revisar ID repetido",IF(NOT(ISNUMBER(D10)),"Revisar vencimiento",IF(OR(D10&lt;DATE(2000,1,1),D10&gt;DATE(2099,12,31),D10&lt;&gt;INT(D10)),"Revisar vencimiento",IF(NOT(ISNUMBER(E10)),"Revisar importe",IF(OR(E10&lt;=0,ROUND(E10,2)&lt;&gt;E10),"Revisar importe",IF(NOT(ISNUMBER(F10)),"Revisar pagado",IF(OR(F10&lt;0,F10&gt;E10,ROUND(F10,2)&lt;&gt;F10),"Revisar pagado","OK")))))))))</x:f>
        <x:v>OK</x:v>
      </x:c>
    </x:row>
    <x:row r="11" ht="29" customHeight="1">
      <x:c r="A11" s="12" t="str">
        <x:v>P-002</x:v>
      </x:c>
      <x:c r="B11" s="12" t="str">
        <x:v>Seguro</x:v>
      </x:c>
      <x:c r="C11" s="12" t="str">
        <x:v>Aseguradora</x:v>
      </x:c>
      <x:c r="D11" s="13" t="d">
        <x:v>2026-10-10T00:00:00.000Z</x:v>
      </x:c>
      <x:c r="E11" s="14" t="n">
        <x:v>360</x:v>
      </x:c>
      <x:c r="F11" s="14" t="n">
        <x:v>120</x:v>
      </x:c>
      <x:c r="G11" s="15" t="n">
        <x:f>IF(J11="OK",ROUND(E11-F11,2),"")</x:f>
        <x:v>240</x:v>
      </x:c>
      <x:c r="H11" s="16" t="str">
        <x:f>IF(J11="","",IF(J11&lt;&gt;"OK","Revisar datos",IF(G11=0,"Pagado",IF(Agenda!$E$4&lt;&gt;"OK","Revisar ajustes",IF(D11&lt;Agenda!$B$5,"Vencido",IF(D11&lt;=Agenda!$B$5+Agenda!$E$5,"Próximo","Pendiente"))))))</x:f>
        <x:v>Vencido</x:v>
      </x:c>
      <x:c r="I11" s="12"/>
      <x:c r="J11" s="16" t="str">
        <x:f>IF(COUNTA(A11:F11,I11)=0,"",IF(OR(A11="",B11="",C11=""),"Revisar identificación",IF(COUNTIFS($A$10:$A$209,"="&amp;SUBSTITUTE(SUBSTITUTE(SUBSTITUTE(A11,"~","~~"),"*","~*"),"?","~?"))&gt;1,"Revisar ID repetido",IF(NOT(ISNUMBER(D11)),"Revisar vencimiento",IF(OR(D11&lt;DATE(2000,1,1),D11&gt;DATE(2099,12,31),D11&lt;&gt;INT(D11)),"Revisar vencimiento",IF(NOT(ISNUMBER(E11)),"Revisar importe",IF(OR(E11&lt;=0,ROUND(E11,2)&lt;&gt;E11),"Revisar importe",IF(NOT(ISNUMBER(F11)),"Revisar pagado",IF(OR(F11&lt;0,F11&gt;E11,ROUND(F11,2)&lt;&gt;F11),"Revisar pagado","OK")))))))))</x:f>
        <x:v>OK</x:v>
      </x:c>
    </x:row>
    <x:row r="12" ht="29" customHeight="1">
      <x:c r="A12" s="12" t="str">
        <x:v>P-003</x:v>
      </x:c>
      <x:c r="B12" s="12" t="str">
        <x:v>Internet</x:v>
      </x:c>
      <x:c r="C12" s="12" t="str">
        <x:v>Comunicaciones</x:v>
      </x:c>
      <x:c r="D12" s="13" t="d">
        <x:v>2026-10-20T00:00:00.000Z</x:v>
      </x:c>
      <x:c r="E12" s="14" t="n">
        <x:v>45</x:v>
      </x:c>
      <x:c r="F12" s="14" t="n">
        <x:v>0</x:v>
      </x:c>
      <x:c r="G12" s="15" t="n">
        <x:f>IF(J12="OK",ROUND(E12-F12,2),"")</x:f>
        <x:v>45</x:v>
      </x:c>
      <x:c r="H12" s="16" t="str">
        <x:f>IF(J12="","",IF(J12&lt;&gt;"OK","Revisar datos",IF(G12=0,"Pagado",IF(Agenda!$E$4&lt;&gt;"OK","Revisar ajustes",IF(D12&lt;Agenda!$B$5,"Vencido",IF(D12&lt;=Agenda!$B$5+Agenda!$E$5,"Próximo","Pendiente"))))))</x:f>
        <x:v>Próximo</x:v>
      </x:c>
      <x:c r="I12" s="12"/>
      <x:c r="J12" s="16" t="str">
        <x:f>IF(COUNTA(A12:F12,I12)=0,"",IF(OR(A12="",B12="",C12=""),"Revisar identificación",IF(COUNTIFS($A$10:$A$209,"="&amp;SUBSTITUTE(SUBSTITUTE(SUBSTITUTE(A12,"~","~~"),"*","~*"),"?","~?"))&gt;1,"Revisar ID repetido",IF(NOT(ISNUMBER(D12)),"Revisar vencimiento",IF(OR(D12&lt;DATE(2000,1,1),D12&gt;DATE(2099,12,31),D12&lt;&gt;INT(D12)),"Revisar vencimiento",IF(NOT(ISNUMBER(E12)),"Revisar importe",IF(OR(E12&lt;=0,ROUND(E12,2)&lt;&gt;E12),"Revisar importe",IF(NOT(ISNUMBER(F12)),"Revisar pagado",IF(OR(F12&lt;0,F12&gt;E12,ROUND(F12,2)&lt;&gt;F12),"Revisar pagado","OK")))))))))</x:f>
        <x:v>OK</x:v>
      </x:c>
    </x:row>
    <x:row r="13" ht="29" customHeight="1">
      <x:c r="A13" s="12" t="str">
        <x:v>P-004</x:v>
      </x:c>
      <x:c r="B13" s="12" t="str">
        <x:v>Material</x:v>
      </x:c>
      <x:c r="C13" s="12" t="str">
        <x:v>Proveedor A</x:v>
      </x:c>
      <x:c r="D13" s="13" t="d">
        <x:v>2026-10-28T00:00:00.000Z</x:v>
      </x:c>
      <x:c r="E13" s="14" t="n">
        <x:v>150</x:v>
      </x:c>
      <x:c r="F13" s="14" t="n">
        <x:v>50</x:v>
      </x:c>
      <x:c r="G13" s="15" t="n">
        <x:f>IF(J13="OK",ROUND(E13-F13,2),"")</x:f>
        <x:v>100</x:v>
      </x:c>
      <x:c r="H13" s="16" t="str">
        <x:f>IF(J13="","",IF(J13&lt;&gt;"OK","Revisar datos",IF(G13=0,"Pagado",IF(Agenda!$E$4&lt;&gt;"OK","Revisar ajustes",IF(D13&lt;Agenda!$B$5,"Vencido",IF(D13&lt;=Agenda!$B$5+Agenda!$E$5,"Próximo","Pendiente"))))))</x:f>
        <x:v>Pendiente</x:v>
      </x:c>
      <x:c r="I13" s="12"/>
      <x:c r="J13" s="16" t="str">
        <x:f>IF(COUNTA(A13:F13,I13)=0,"",IF(OR(A13="",B13="",C13=""),"Revisar identificación",IF(COUNTIFS($A$10:$A$209,"="&amp;SUBSTITUTE(SUBSTITUTE(SUBSTITUTE(A13,"~","~~"),"*","~*"),"?","~?"))&gt;1,"Revisar ID repetido",IF(NOT(ISNUMBER(D13)),"Revisar vencimiento",IF(OR(D13&lt;DATE(2000,1,1),D13&gt;DATE(2099,12,31),D13&lt;&gt;INT(D13)),"Revisar vencimiento",IF(NOT(ISNUMBER(E13)),"Revisar importe",IF(OR(E13&lt;=0,ROUND(E13,2)&lt;&gt;E13),"Revisar importe",IF(NOT(ISNUMBER(F13)),"Revisar pagado",IF(OR(F13&lt;0,F13&gt;E13,ROUND(F13,2)&lt;&gt;F13),"Revisar pagado","OK")))))))))</x:f>
        <x:v>OK</x:v>
      </x:c>
    </x:row>
    <x:row r="14" ht="29" customHeight="1">
      <x:c r="A14" s="12" t="str">
        <x:v>P-005</x:v>
      </x:c>
      <x:c r="B14" s="12" t="str">
        <x:v>Cuota noviembre</x:v>
      </x:c>
      <x:c r="C14" s="12" t="str">
        <x:v>Servicio</x:v>
      </x:c>
      <x:c r="D14" s="13" t="d">
        <x:v>2026-11-02T00:00:00.000Z</x:v>
      </x:c>
      <x:c r="E14" s="14" t="n">
        <x:v>30</x:v>
      </x:c>
      <x:c r="F14" s="14" t="n">
        <x:v>0</x:v>
      </x:c>
      <x:c r="G14" s="15" t="n">
        <x:f>IF(J14="OK",ROUND(E14-F14,2),"")</x:f>
        <x:v>30</x:v>
      </x:c>
      <x:c r="H14" s="16" t="str">
        <x:f>IF(J14="","",IF(J14&lt;&gt;"OK","Revisar datos",IF(G14=0,"Pagado",IF(Agenda!$E$4&lt;&gt;"OK","Revisar ajustes",IF(D14&lt;Agenda!$B$5,"Vencido",IF(D14&lt;=Agenda!$B$5+Agenda!$E$5,"Próximo","Pendiente"))))))</x:f>
        <x:v>Pendiente</x:v>
      </x:c>
      <x:c r="I14" s="12"/>
      <x:c r="J14" s="16" t="str">
        <x:f>IF(COUNTA(A14:F14,I14)=0,"",IF(OR(A14="",B14="",C14=""),"Revisar identificación",IF(COUNTIFS($A$10:$A$209,"="&amp;SUBSTITUTE(SUBSTITUTE(SUBSTITUTE(A14,"~","~~"),"*","~*"),"?","~?"))&gt;1,"Revisar ID repetido",IF(NOT(ISNUMBER(D14)),"Revisar vencimiento",IF(OR(D14&lt;DATE(2000,1,1),D14&gt;DATE(2099,12,31),D14&lt;&gt;INT(D14)),"Revisar vencimiento",IF(NOT(ISNUMBER(E14)),"Revisar importe",IF(OR(E14&lt;=0,ROUND(E14,2)&lt;&gt;E14),"Revisar importe",IF(NOT(ISNUMBER(F14)),"Revisar pagado",IF(OR(F14&lt;0,F14&gt;E14,ROUND(F14,2)&lt;&gt;F14),"Revisar pagado","OK")))))))))</x:f>
        <x:v>OK</x:v>
      </x:c>
    </x:row>
    <x:row r="15" ht="29" customHeight="1">
      <x:c r="A15" s="12"/>
      <x:c r="B15" s="12"/>
      <x:c r="C15" s="12"/>
      <x:c r="D15" s="13"/>
      <x:c r="E15" s="14"/>
      <x:c r="F15" s="14"/>
      <x:c r="G15" s="15" t="str">
        <x:f>IF(J15="OK",ROUND(E15-F15,2),"")</x:f>
      </x:c>
      <x:c r="H15" s="16" t="str">
        <x:f>IF(J15="","",IF(J15&lt;&gt;"OK","Revisar datos",IF(G15=0,"Pagado",IF(Agenda!$E$4&lt;&gt;"OK","Revisar ajustes",IF(D15&lt;Agenda!$B$5,"Vencido",IF(D15&lt;=Agenda!$B$5+Agenda!$E$5,"Próximo","Pendiente"))))))</x:f>
      </x:c>
      <x:c r="I15" s="12"/>
      <x:c r="J15" s="16" t="str">
        <x:f>IF(COUNTA(A15:F15,I15)=0,"",IF(OR(A15="",B15="",C15=""),"Revisar identificación",IF(COUNTIFS($A$10:$A$209,"="&amp;SUBSTITUTE(SUBSTITUTE(SUBSTITUTE(A15,"~","~~"),"*","~*"),"?","~?"))&gt;1,"Revisar ID repetido",IF(NOT(ISNUMBER(D15)),"Revisar vencimiento",IF(OR(D15&lt;DATE(2000,1,1),D15&gt;DATE(2099,12,31),D15&lt;&gt;INT(D15)),"Revisar vencimiento",IF(NOT(ISNUMBER(E15)),"Revisar importe",IF(OR(E15&lt;=0,ROUND(E15,2)&lt;&gt;E15),"Revisar importe",IF(NOT(ISNUMBER(F15)),"Revisar pagado",IF(OR(F15&lt;0,F15&gt;E15,ROUND(F15,2)&lt;&gt;F15),"Revisar pagado","OK")))))))))</x:f>
      </x:c>
    </x:row>
    <x:row r="16" ht="29" customHeight="1">
      <x:c r="A16" s="12"/>
      <x:c r="B16" s="12"/>
      <x:c r="C16" s="12"/>
      <x:c r="D16" s="13"/>
      <x:c r="E16" s="14"/>
      <x:c r="F16" s="14"/>
      <x:c r="G16" s="15" t="str">
        <x:f>IF(J16="OK",ROUND(E16-F16,2),"")</x:f>
      </x:c>
      <x:c r="H16" s="16" t="str">
        <x:f>IF(J16="","",IF(J16&lt;&gt;"OK","Revisar datos",IF(G16=0,"Pagado",IF(Agenda!$E$4&lt;&gt;"OK","Revisar ajustes",IF(D16&lt;Agenda!$B$5,"Vencido",IF(D16&lt;=Agenda!$B$5+Agenda!$E$5,"Próximo","Pendiente"))))))</x:f>
      </x:c>
      <x:c r="I16" s="12"/>
      <x:c r="J16" s="16" t="str">
        <x:f>IF(COUNTA(A16:F16,I16)=0,"",IF(OR(A16="",B16="",C16=""),"Revisar identificación",IF(COUNTIFS($A$10:$A$209,"="&amp;SUBSTITUTE(SUBSTITUTE(SUBSTITUTE(A16,"~","~~"),"*","~*"),"?","~?"))&gt;1,"Revisar ID repetido",IF(NOT(ISNUMBER(D16)),"Revisar vencimiento",IF(OR(D16&lt;DATE(2000,1,1),D16&gt;DATE(2099,12,31),D16&lt;&gt;INT(D16)),"Revisar vencimiento",IF(NOT(ISNUMBER(E16)),"Revisar importe",IF(OR(E16&lt;=0,ROUND(E16,2)&lt;&gt;E16),"Revisar importe",IF(NOT(ISNUMBER(F16)),"Revisar pagado",IF(OR(F16&lt;0,F16&gt;E16,ROUND(F16,2)&lt;&gt;F16),"Revisar pagado","OK")))))))))</x:f>
      </x:c>
    </x:row>
    <x:row r="17" ht="29" customHeight="1">
      <x:c r="A17" s="12"/>
      <x:c r="B17" s="12"/>
      <x:c r="C17" s="12"/>
      <x:c r="D17" s="13"/>
      <x:c r="E17" s="14"/>
      <x:c r="F17" s="14"/>
      <x:c r="G17" s="15" t="str">
        <x:f>IF(J17="OK",ROUND(E17-F17,2),"")</x:f>
      </x:c>
      <x:c r="H17" s="16" t="str">
        <x:f>IF(J17="","",IF(J17&lt;&gt;"OK","Revisar datos",IF(G17=0,"Pagado",IF(Agenda!$E$4&lt;&gt;"OK","Revisar ajustes",IF(D17&lt;Agenda!$B$5,"Vencido",IF(D17&lt;=Agenda!$B$5+Agenda!$E$5,"Próximo","Pendiente"))))))</x:f>
      </x:c>
      <x:c r="I17" s="12"/>
      <x:c r="J17" s="16" t="str">
        <x:f>IF(COUNTA(A17:F17,I17)=0,"",IF(OR(A17="",B17="",C17=""),"Revisar identificación",IF(COUNTIFS($A$10:$A$209,"="&amp;SUBSTITUTE(SUBSTITUTE(SUBSTITUTE(A17,"~","~~"),"*","~*"),"?","~?"))&gt;1,"Revisar ID repetido",IF(NOT(ISNUMBER(D17)),"Revisar vencimiento",IF(OR(D17&lt;DATE(2000,1,1),D17&gt;DATE(2099,12,31),D17&lt;&gt;INT(D17)),"Revisar vencimiento",IF(NOT(ISNUMBER(E17)),"Revisar importe",IF(OR(E17&lt;=0,ROUND(E17,2)&lt;&gt;E17),"Revisar importe",IF(NOT(ISNUMBER(F17)),"Revisar pagado",IF(OR(F17&lt;0,F17&gt;E17,ROUND(F17,2)&lt;&gt;F17),"Revisar pagado","OK")))))))))</x:f>
      </x:c>
    </x:row>
    <x:row r="18" ht="29" customHeight="1">
      <x:c r="A18" s="12"/>
      <x:c r="B18" s="12"/>
      <x:c r="C18" s="12"/>
      <x:c r="D18" s="13"/>
      <x:c r="E18" s="14"/>
      <x:c r="F18" s="14"/>
      <x:c r="G18" s="15" t="str">
        <x:f>IF(J18="OK",ROUND(E18-F18,2),"")</x:f>
      </x:c>
      <x:c r="H18" s="16" t="str">
        <x:f>IF(J18="","",IF(J18&lt;&gt;"OK","Revisar datos",IF(G18=0,"Pagado",IF(Agenda!$E$4&lt;&gt;"OK","Revisar ajustes",IF(D18&lt;Agenda!$B$5,"Vencido",IF(D18&lt;=Agenda!$B$5+Agenda!$E$5,"Próximo","Pendiente"))))))</x:f>
      </x:c>
      <x:c r="I18" s="12"/>
      <x:c r="J18" s="16" t="str">
        <x:f>IF(COUNTA(A18:F18,I18)=0,"",IF(OR(A18="",B18="",C18=""),"Revisar identificación",IF(COUNTIFS($A$10:$A$209,"="&amp;SUBSTITUTE(SUBSTITUTE(SUBSTITUTE(A18,"~","~~"),"*","~*"),"?","~?"))&gt;1,"Revisar ID repetido",IF(NOT(ISNUMBER(D18)),"Revisar vencimiento",IF(OR(D18&lt;DATE(2000,1,1),D18&gt;DATE(2099,12,31),D18&lt;&gt;INT(D18)),"Revisar vencimiento",IF(NOT(ISNUMBER(E18)),"Revisar importe",IF(OR(E18&lt;=0,ROUND(E18,2)&lt;&gt;E18),"Revisar importe",IF(NOT(ISNUMBER(F18)),"Revisar pagado",IF(OR(F18&lt;0,F18&gt;E18,ROUND(F18,2)&lt;&gt;F18),"Revisar pagado","OK")))))))))</x:f>
      </x:c>
    </x:row>
    <x:row r="19" ht="29" customHeight="1">
      <x:c r="A19" s="12"/>
      <x:c r="B19" s="12"/>
      <x:c r="C19" s="12"/>
      <x:c r="D19" s="13"/>
      <x:c r="E19" s="14"/>
      <x:c r="F19" s="14"/>
      <x:c r="G19" s="15" t="str">
        <x:f>IF(J19="OK",ROUND(E19-F19,2),"")</x:f>
      </x:c>
      <x:c r="H19" s="16" t="str">
        <x:f>IF(J19="","",IF(J19&lt;&gt;"OK","Revisar datos",IF(G19=0,"Pagado",IF(Agenda!$E$4&lt;&gt;"OK","Revisar ajustes",IF(D19&lt;Agenda!$B$5,"Vencido",IF(D19&lt;=Agenda!$B$5+Agenda!$E$5,"Próximo","Pendiente"))))))</x:f>
      </x:c>
      <x:c r="I19" s="12"/>
      <x:c r="J19" s="16" t="str">
        <x:f>IF(COUNTA(A19:F19,I19)=0,"",IF(OR(A19="",B19="",C19=""),"Revisar identificación",IF(COUNTIFS($A$10:$A$209,"="&amp;SUBSTITUTE(SUBSTITUTE(SUBSTITUTE(A19,"~","~~"),"*","~*"),"?","~?"))&gt;1,"Revisar ID repetido",IF(NOT(ISNUMBER(D19)),"Revisar vencimiento",IF(OR(D19&lt;DATE(2000,1,1),D19&gt;DATE(2099,12,31),D19&lt;&gt;INT(D19)),"Revisar vencimiento",IF(NOT(ISNUMBER(E19)),"Revisar importe",IF(OR(E19&lt;=0,ROUND(E19,2)&lt;&gt;E19),"Revisar importe",IF(NOT(ISNUMBER(F19)),"Revisar pagado",IF(OR(F19&lt;0,F19&gt;E19,ROUND(F19,2)&lt;&gt;F19),"Revisar pagado","OK")))))))))</x:f>
      </x:c>
    </x:row>
    <x:row r="20" ht="29" customHeight="1">
      <x:c r="A20" s="12"/>
      <x:c r="B20" s="12"/>
      <x:c r="C20" s="12"/>
      <x:c r="D20" s="13"/>
      <x:c r="E20" s="14"/>
      <x:c r="F20" s="14"/>
      <x:c r="G20" s="15" t="str">
        <x:f>IF(J20="OK",ROUND(E20-F20,2),"")</x:f>
      </x:c>
      <x:c r="H20" s="16" t="str">
        <x:f>IF(J20="","",IF(J20&lt;&gt;"OK","Revisar datos",IF(G20=0,"Pagado",IF(Agenda!$E$4&lt;&gt;"OK","Revisar ajustes",IF(D20&lt;Agenda!$B$5,"Vencido",IF(D20&lt;=Agenda!$B$5+Agenda!$E$5,"Próximo","Pendiente"))))))</x:f>
      </x:c>
      <x:c r="I20" s="12"/>
      <x:c r="J20" s="16" t="str">
        <x:f>IF(COUNTA(A20:F20,I20)=0,"",IF(OR(A20="",B20="",C20=""),"Revisar identificación",IF(COUNTIFS($A$10:$A$209,"="&amp;SUBSTITUTE(SUBSTITUTE(SUBSTITUTE(A20,"~","~~"),"*","~*"),"?","~?"))&gt;1,"Revisar ID repetido",IF(NOT(ISNUMBER(D20)),"Revisar vencimiento",IF(OR(D20&lt;DATE(2000,1,1),D20&gt;DATE(2099,12,31),D20&lt;&gt;INT(D20)),"Revisar vencimiento",IF(NOT(ISNUMBER(E20)),"Revisar importe",IF(OR(E20&lt;=0,ROUND(E20,2)&lt;&gt;E20),"Revisar importe",IF(NOT(ISNUMBER(F20)),"Revisar pagado",IF(OR(F20&lt;0,F20&gt;E20,ROUND(F20,2)&lt;&gt;F20),"Revisar pagado","OK")))))))))</x:f>
      </x:c>
    </x:row>
    <x:row r="21" ht="29" customHeight="1">
      <x:c r="A21" s="12"/>
      <x:c r="B21" s="12"/>
      <x:c r="C21" s="12"/>
      <x:c r="D21" s="13"/>
      <x:c r="E21" s="14"/>
      <x:c r="F21" s="14"/>
      <x:c r="G21" s="15" t="str">
        <x:f>IF(J21="OK",ROUND(E21-F21,2),"")</x:f>
      </x:c>
      <x:c r="H21" s="16" t="str">
        <x:f>IF(J21="","",IF(J21&lt;&gt;"OK","Revisar datos",IF(G21=0,"Pagado",IF(Agenda!$E$4&lt;&gt;"OK","Revisar ajustes",IF(D21&lt;Agenda!$B$5,"Vencido",IF(D21&lt;=Agenda!$B$5+Agenda!$E$5,"Próximo","Pendiente"))))))</x:f>
      </x:c>
      <x:c r="I21" s="12"/>
      <x:c r="J21" s="16" t="str">
        <x:f>IF(COUNTA(A21:F21,I21)=0,"",IF(OR(A21="",B21="",C21=""),"Revisar identificación",IF(COUNTIFS($A$10:$A$209,"="&amp;SUBSTITUTE(SUBSTITUTE(SUBSTITUTE(A21,"~","~~"),"*","~*"),"?","~?"))&gt;1,"Revisar ID repetido",IF(NOT(ISNUMBER(D21)),"Revisar vencimiento",IF(OR(D21&lt;DATE(2000,1,1),D21&gt;DATE(2099,12,31),D21&lt;&gt;INT(D21)),"Revisar vencimiento",IF(NOT(ISNUMBER(E21)),"Revisar importe",IF(OR(E21&lt;=0,ROUND(E21,2)&lt;&gt;E21),"Revisar importe",IF(NOT(ISNUMBER(F21)),"Revisar pagado",IF(OR(F21&lt;0,F21&gt;E21,ROUND(F21,2)&lt;&gt;F21),"Revisar pagado","OK")))))))))</x:f>
      </x:c>
    </x:row>
    <x:row r="22" ht="29" customHeight="1">
      <x:c r="A22" s="12"/>
      <x:c r="B22" s="12"/>
      <x:c r="C22" s="12"/>
      <x:c r="D22" s="13"/>
      <x:c r="E22" s="14"/>
      <x:c r="F22" s="14"/>
      <x:c r="G22" s="15" t="str">
        <x:f>IF(J22="OK",ROUND(E22-F22,2),"")</x:f>
      </x:c>
      <x:c r="H22" s="16" t="str">
        <x:f>IF(J22="","",IF(J22&lt;&gt;"OK","Revisar datos",IF(G22=0,"Pagado",IF(Agenda!$E$4&lt;&gt;"OK","Revisar ajustes",IF(D22&lt;Agenda!$B$5,"Vencido",IF(D22&lt;=Agenda!$B$5+Agenda!$E$5,"Próximo","Pendiente"))))))</x:f>
      </x:c>
      <x:c r="I22" s="12"/>
      <x:c r="J22" s="16" t="str">
        <x:f>IF(COUNTA(A22:F22,I22)=0,"",IF(OR(A22="",B22="",C22=""),"Revisar identificación",IF(COUNTIFS($A$10:$A$209,"="&amp;SUBSTITUTE(SUBSTITUTE(SUBSTITUTE(A22,"~","~~"),"*","~*"),"?","~?"))&gt;1,"Revisar ID repetido",IF(NOT(ISNUMBER(D22)),"Revisar vencimiento",IF(OR(D22&lt;DATE(2000,1,1),D22&gt;DATE(2099,12,31),D22&lt;&gt;INT(D22)),"Revisar vencimiento",IF(NOT(ISNUMBER(E22)),"Revisar importe",IF(OR(E22&lt;=0,ROUND(E22,2)&lt;&gt;E22),"Revisar importe",IF(NOT(ISNUMBER(F22)),"Revisar pagado",IF(OR(F22&lt;0,F22&gt;E22,ROUND(F22,2)&lt;&gt;F22),"Revisar pagado","OK")))))))))</x:f>
      </x:c>
    </x:row>
    <x:row r="23" ht="29" customHeight="1">
      <x:c r="A23" s="12"/>
      <x:c r="B23" s="12"/>
      <x:c r="C23" s="12"/>
      <x:c r="D23" s="13"/>
      <x:c r="E23" s="14"/>
      <x:c r="F23" s="14"/>
      <x:c r="G23" s="15" t="str">
        <x:f>IF(J23="OK",ROUND(E23-F23,2),"")</x:f>
      </x:c>
      <x:c r="H23" s="16" t="str">
        <x:f>IF(J23="","",IF(J23&lt;&gt;"OK","Revisar datos",IF(G23=0,"Pagado",IF(Agenda!$E$4&lt;&gt;"OK","Revisar ajustes",IF(D23&lt;Agenda!$B$5,"Vencido",IF(D23&lt;=Agenda!$B$5+Agenda!$E$5,"Próximo","Pendiente"))))))</x:f>
      </x:c>
      <x:c r="I23" s="12"/>
      <x:c r="J23" s="16" t="str">
        <x:f>IF(COUNTA(A23:F23,I23)=0,"",IF(OR(A23="",B23="",C23=""),"Revisar identificación",IF(COUNTIFS($A$10:$A$209,"="&amp;SUBSTITUTE(SUBSTITUTE(SUBSTITUTE(A23,"~","~~"),"*","~*"),"?","~?"))&gt;1,"Revisar ID repetido",IF(NOT(ISNUMBER(D23)),"Revisar vencimiento",IF(OR(D23&lt;DATE(2000,1,1),D23&gt;DATE(2099,12,31),D23&lt;&gt;INT(D23)),"Revisar vencimiento",IF(NOT(ISNUMBER(E23)),"Revisar importe",IF(OR(E23&lt;=0,ROUND(E23,2)&lt;&gt;E23),"Revisar importe",IF(NOT(ISNUMBER(F23)),"Revisar pagado",IF(OR(F23&lt;0,F23&gt;E23,ROUND(F23,2)&lt;&gt;F23),"Revisar pagado","OK")))))))))</x:f>
      </x:c>
    </x:row>
    <x:row r="24" ht="29" customHeight="1">
      <x:c r="A24" s="12"/>
      <x:c r="B24" s="12"/>
      <x:c r="C24" s="12"/>
      <x:c r="D24" s="13"/>
      <x:c r="E24" s="14"/>
      <x:c r="F24" s="14"/>
      <x:c r="G24" s="15" t="str">
        <x:f>IF(J24="OK",ROUND(E24-F24,2),"")</x:f>
      </x:c>
      <x:c r="H24" s="16" t="str">
        <x:f>IF(J24="","",IF(J24&lt;&gt;"OK","Revisar datos",IF(G24=0,"Pagado",IF(Agenda!$E$4&lt;&gt;"OK","Revisar ajustes",IF(D24&lt;Agenda!$B$5,"Vencido",IF(D24&lt;=Agenda!$B$5+Agenda!$E$5,"Próximo","Pendiente"))))))</x:f>
      </x:c>
      <x:c r="I24" s="12"/>
      <x:c r="J24" s="16" t="str">
        <x:f>IF(COUNTA(A24:F24,I24)=0,"",IF(OR(A24="",B24="",C24=""),"Revisar identificación",IF(COUNTIFS($A$10:$A$209,"="&amp;SUBSTITUTE(SUBSTITUTE(SUBSTITUTE(A24,"~","~~"),"*","~*"),"?","~?"))&gt;1,"Revisar ID repetido",IF(NOT(ISNUMBER(D24)),"Revisar vencimiento",IF(OR(D24&lt;DATE(2000,1,1),D24&gt;DATE(2099,12,31),D24&lt;&gt;INT(D24)),"Revisar vencimiento",IF(NOT(ISNUMBER(E24)),"Revisar importe",IF(OR(E24&lt;=0,ROUND(E24,2)&lt;&gt;E24),"Revisar importe",IF(NOT(ISNUMBER(F24)),"Revisar pagado",IF(OR(F24&lt;0,F24&gt;E24,ROUND(F24,2)&lt;&gt;F24),"Revisar pagado","OK")))))))))</x:f>
      </x:c>
    </x:row>
    <x:row r="25" ht="29" customHeight="1">
      <x:c r="A25" s="12"/>
      <x:c r="B25" s="12"/>
      <x:c r="C25" s="12"/>
      <x:c r="D25" s="13"/>
      <x:c r="E25" s="14"/>
      <x:c r="F25" s="14"/>
      <x:c r="G25" s="15" t="str">
        <x:f>IF(J25="OK",ROUND(E25-F25,2),"")</x:f>
      </x:c>
      <x:c r="H25" s="16" t="str">
        <x:f>IF(J25="","",IF(J25&lt;&gt;"OK","Revisar datos",IF(G25=0,"Pagado",IF(Agenda!$E$4&lt;&gt;"OK","Revisar ajustes",IF(D25&lt;Agenda!$B$5,"Vencido",IF(D25&lt;=Agenda!$B$5+Agenda!$E$5,"Próximo","Pendiente"))))))</x:f>
      </x:c>
      <x:c r="I25" s="12"/>
      <x:c r="J25" s="16" t="str">
        <x:f>IF(COUNTA(A25:F25,I25)=0,"",IF(OR(A25="",B25="",C25=""),"Revisar identificación",IF(COUNTIFS($A$10:$A$209,"="&amp;SUBSTITUTE(SUBSTITUTE(SUBSTITUTE(A25,"~","~~"),"*","~*"),"?","~?"))&gt;1,"Revisar ID repetido",IF(NOT(ISNUMBER(D25)),"Revisar vencimiento",IF(OR(D25&lt;DATE(2000,1,1),D25&gt;DATE(2099,12,31),D25&lt;&gt;INT(D25)),"Revisar vencimiento",IF(NOT(ISNUMBER(E25)),"Revisar importe",IF(OR(E25&lt;=0,ROUND(E25,2)&lt;&gt;E25),"Revisar importe",IF(NOT(ISNUMBER(F25)),"Revisar pagado",IF(OR(F25&lt;0,F25&gt;E25,ROUND(F25,2)&lt;&gt;F25),"Revisar pagado","OK")))))))))</x:f>
      </x:c>
    </x:row>
    <x:row r="26" ht="29" customHeight="1">
      <x:c r="A26" s="12"/>
      <x:c r="B26" s="12"/>
      <x:c r="C26" s="12"/>
      <x:c r="D26" s="13"/>
      <x:c r="E26" s="14"/>
      <x:c r="F26" s="14"/>
      <x:c r="G26" s="15" t="str">
        <x:f>IF(J26="OK",ROUND(E26-F26,2),"")</x:f>
      </x:c>
      <x:c r="H26" s="16" t="str">
        <x:f>IF(J26="","",IF(J26&lt;&gt;"OK","Revisar datos",IF(G26=0,"Pagado",IF(Agenda!$E$4&lt;&gt;"OK","Revisar ajustes",IF(D26&lt;Agenda!$B$5,"Vencido",IF(D26&lt;=Agenda!$B$5+Agenda!$E$5,"Próximo","Pendiente"))))))</x:f>
      </x:c>
      <x:c r="I26" s="12"/>
      <x:c r="J26" s="16" t="str">
        <x:f>IF(COUNTA(A26:F26,I26)=0,"",IF(OR(A26="",B26="",C26=""),"Revisar identificación",IF(COUNTIFS($A$10:$A$209,"="&amp;SUBSTITUTE(SUBSTITUTE(SUBSTITUTE(A26,"~","~~"),"*","~*"),"?","~?"))&gt;1,"Revisar ID repetido",IF(NOT(ISNUMBER(D26)),"Revisar vencimiento",IF(OR(D26&lt;DATE(2000,1,1),D26&gt;DATE(2099,12,31),D26&lt;&gt;INT(D26)),"Revisar vencimiento",IF(NOT(ISNUMBER(E26)),"Revisar importe",IF(OR(E26&lt;=0,ROUND(E26,2)&lt;&gt;E26),"Revisar importe",IF(NOT(ISNUMBER(F26)),"Revisar pagado",IF(OR(F26&lt;0,F26&gt;E26,ROUND(F26,2)&lt;&gt;F26),"Revisar pagado","OK")))))))))</x:f>
      </x:c>
    </x:row>
    <x:row r="27" ht="29" customHeight="1">
      <x:c r="A27" s="12"/>
      <x:c r="B27" s="12"/>
      <x:c r="C27" s="12"/>
      <x:c r="D27" s="13"/>
      <x:c r="E27" s="14"/>
      <x:c r="F27" s="14"/>
      <x:c r="G27" s="15" t="str">
        <x:f>IF(J27="OK",ROUND(E27-F27,2),"")</x:f>
      </x:c>
      <x:c r="H27" s="16" t="str">
        <x:f>IF(J27="","",IF(J27&lt;&gt;"OK","Revisar datos",IF(G27=0,"Pagado",IF(Agenda!$E$4&lt;&gt;"OK","Revisar ajustes",IF(D27&lt;Agenda!$B$5,"Vencido",IF(D27&lt;=Agenda!$B$5+Agenda!$E$5,"Próximo","Pendiente"))))))</x:f>
      </x:c>
      <x:c r="I27" s="12"/>
      <x:c r="J27" s="16" t="str">
        <x:f>IF(COUNTA(A27:F27,I27)=0,"",IF(OR(A27="",B27="",C27=""),"Revisar identificación",IF(COUNTIFS($A$10:$A$209,"="&amp;SUBSTITUTE(SUBSTITUTE(SUBSTITUTE(A27,"~","~~"),"*","~*"),"?","~?"))&gt;1,"Revisar ID repetido",IF(NOT(ISNUMBER(D27)),"Revisar vencimiento",IF(OR(D27&lt;DATE(2000,1,1),D27&gt;DATE(2099,12,31),D27&lt;&gt;INT(D27)),"Revisar vencimiento",IF(NOT(ISNUMBER(E27)),"Revisar importe",IF(OR(E27&lt;=0,ROUND(E27,2)&lt;&gt;E27),"Revisar importe",IF(NOT(ISNUMBER(F27)),"Revisar pagado",IF(OR(F27&lt;0,F27&gt;E27,ROUND(F27,2)&lt;&gt;F27),"Revisar pagado","OK")))))))))</x:f>
      </x:c>
    </x:row>
    <x:row r="28" ht="29" customHeight="1">
      <x:c r="A28" s="12"/>
      <x:c r="B28" s="12"/>
      <x:c r="C28" s="12"/>
      <x:c r="D28" s="13"/>
      <x:c r="E28" s="14"/>
      <x:c r="F28" s="14"/>
      <x:c r="G28" s="15" t="str">
        <x:f>IF(J28="OK",ROUND(E28-F28,2),"")</x:f>
      </x:c>
      <x:c r="H28" s="16" t="str">
        <x:f>IF(J28="","",IF(J28&lt;&gt;"OK","Revisar datos",IF(G28=0,"Pagado",IF(Agenda!$E$4&lt;&gt;"OK","Revisar ajustes",IF(D28&lt;Agenda!$B$5,"Vencido",IF(D28&lt;=Agenda!$B$5+Agenda!$E$5,"Próximo","Pendiente"))))))</x:f>
      </x:c>
      <x:c r="I28" s="12"/>
      <x:c r="J28" s="16" t="str">
        <x:f>IF(COUNTA(A28:F28,I28)=0,"",IF(OR(A28="",B28="",C28=""),"Revisar identificación",IF(COUNTIFS($A$10:$A$209,"="&amp;SUBSTITUTE(SUBSTITUTE(SUBSTITUTE(A28,"~","~~"),"*","~*"),"?","~?"))&gt;1,"Revisar ID repetido",IF(NOT(ISNUMBER(D28)),"Revisar vencimiento",IF(OR(D28&lt;DATE(2000,1,1),D28&gt;DATE(2099,12,31),D28&lt;&gt;INT(D28)),"Revisar vencimiento",IF(NOT(ISNUMBER(E28)),"Revisar importe",IF(OR(E28&lt;=0,ROUND(E28,2)&lt;&gt;E28),"Revisar importe",IF(NOT(ISNUMBER(F28)),"Revisar pagado",IF(OR(F28&lt;0,F28&gt;E28,ROUND(F28,2)&lt;&gt;F28),"Revisar pagado","OK")))))))))</x:f>
      </x:c>
    </x:row>
    <x:row r="29" ht="29" customHeight="1">
      <x:c r="A29" s="12"/>
      <x:c r="B29" s="12"/>
      <x:c r="C29" s="12"/>
      <x:c r="D29" s="13"/>
      <x:c r="E29" s="14"/>
      <x:c r="F29" s="14"/>
      <x:c r="G29" s="15" t="str">
        <x:f>IF(J29="OK",ROUND(E29-F29,2),"")</x:f>
      </x:c>
      <x:c r="H29" s="16" t="str">
        <x:f>IF(J29="","",IF(J29&lt;&gt;"OK","Revisar datos",IF(G29=0,"Pagado",IF(Agenda!$E$4&lt;&gt;"OK","Revisar ajustes",IF(D29&lt;Agenda!$B$5,"Vencido",IF(D29&lt;=Agenda!$B$5+Agenda!$E$5,"Próximo","Pendiente"))))))</x:f>
      </x:c>
      <x:c r="I29" s="12"/>
      <x:c r="J29" s="16" t="str">
        <x:f>IF(COUNTA(A29:F29,I29)=0,"",IF(OR(A29="",B29="",C29=""),"Revisar identificación",IF(COUNTIFS($A$10:$A$209,"="&amp;SUBSTITUTE(SUBSTITUTE(SUBSTITUTE(A29,"~","~~"),"*","~*"),"?","~?"))&gt;1,"Revisar ID repetido",IF(NOT(ISNUMBER(D29)),"Revisar vencimiento",IF(OR(D29&lt;DATE(2000,1,1),D29&gt;DATE(2099,12,31),D29&lt;&gt;INT(D29)),"Revisar vencimiento",IF(NOT(ISNUMBER(E29)),"Revisar importe",IF(OR(E29&lt;=0,ROUND(E29,2)&lt;&gt;E29),"Revisar importe",IF(NOT(ISNUMBER(F29)),"Revisar pagado",IF(OR(F29&lt;0,F29&gt;E29,ROUND(F29,2)&lt;&gt;F29),"Revisar pagado","OK")))))))))</x:f>
      </x:c>
    </x:row>
    <x:row r="30" ht="29" customHeight="1">
      <x:c r="A30" s="12"/>
      <x:c r="B30" s="12"/>
      <x:c r="C30" s="12"/>
      <x:c r="D30" s="13"/>
      <x:c r="E30" s="14"/>
      <x:c r="F30" s="14"/>
      <x:c r="G30" s="15" t="str">
        <x:f>IF(J30="OK",ROUND(E30-F30,2),"")</x:f>
      </x:c>
      <x:c r="H30" s="16" t="str">
        <x:f>IF(J30="","",IF(J30&lt;&gt;"OK","Revisar datos",IF(G30=0,"Pagado",IF(Agenda!$E$4&lt;&gt;"OK","Revisar ajustes",IF(D30&lt;Agenda!$B$5,"Vencido",IF(D30&lt;=Agenda!$B$5+Agenda!$E$5,"Próximo","Pendiente"))))))</x:f>
      </x:c>
      <x:c r="I30" s="12"/>
      <x:c r="J30" s="16" t="str">
        <x:f>IF(COUNTA(A30:F30,I30)=0,"",IF(OR(A30="",B30="",C30=""),"Revisar identificación",IF(COUNTIFS($A$10:$A$209,"="&amp;SUBSTITUTE(SUBSTITUTE(SUBSTITUTE(A30,"~","~~"),"*","~*"),"?","~?"))&gt;1,"Revisar ID repetido",IF(NOT(ISNUMBER(D30)),"Revisar vencimiento",IF(OR(D30&lt;DATE(2000,1,1),D30&gt;DATE(2099,12,31),D30&lt;&gt;INT(D30)),"Revisar vencimiento",IF(NOT(ISNUMBER(E30)),"Revisar importe",IF(OR(E30&lt;=0,ROUND(E30,2)&lt;&gt;E30),"Revisar importe",IF(NOT(ISNUMBER(F30)),"Revisar pagado",IF(OR(F30&lt;0,F30&gt;E30,ROUND(F30,2)&lt;&gt;F30),"Revisar pagado","OK")))))))))</x:f>
      </x:c>
    </x:row>
    <x:row r="31" ht="29" customHeight="1">
      <x:c r="A31" s="12"/>
      <x:c r="B31" s="12"/>
      <x:c r="C31" s="12"/>
      <x:c r="D31" s="13"/>
      <x:c r="E31" s="14"/>
      <x:c r="F31" s="14"/>
      <x:c r="G31" s="15" t="str">
        <x:f>IF(J31="OK",ROUND(E31-F31,2),"")</x:f>
      </x:c>
      <x:c r="H31" s="16" t="str">
        <x:f>IF(J31="","",IF(J31&lt;&gt;"OK","Revisar datos",IF(G31=0,"Pagado",IF(Agenda!$E$4&lt;&gt;"OK","Revisar ajustes",IF(D31&lt;Agenda!$B$5,"Vencido",IF(D31&lt;=Agenda!$B$5+Agenda!$E$5,"Próximo","Pendiente"))))))</x:f>
      </x:c>
      <x:c r="I31" s="12"/>
      <x:c r="J31" s="16" t="str">
        <x:f>IF(COUNTA(A31:F31,I31)=0,"",IF(OR(A31="",B31="",C31=""),"Revisar identificación",IF(COUNTIFS($A$10:$A$209,"="&amp;SUBSTITUTE(SUBSTITUTE(SUBSTITUTE(A31,"~","~~"),"*","~*"),"?","~?"))&gt;1,"Revisar ID repetido",IF(NOT(ISNUMBER(D31)),"Revisar vencimiento",IF(OR(D31&lt;DATE(2000,1,1),D31&gt;DATE(2099,12,31),D31&lt;&gt;INT(D31)),"Revisar vencimiento",IF(NOT(ISNUMBER(E31)),"Revisar importe",IF(OR(E31&lt;=0,ROUND(E31,2)&lt;&gt;E31),"Revisar importe",IF(NOT(ISNUMBER(F31)),"Revisar pagado",IF(OR(F31&lt;0,F31&gt;E31,ROUND(F31,2)&lt;&gt;F31),"Revisar pagado","OK")))))))))</x:f>
      </x:c>
    </x:row>
    <x:row r="32" ht="29" customHeight="1">
      <x:c r="A32" s="12"/>
      <x:c r="B32" s="12"/>
      <x:c r="C32" s="12"/>
      <x:c r="D32" s="13"/>
      <x:c r="E32" s="14"/>
      <x:c r="F32" s="14"/>
      <x:c r="G32" s="15" t="str">
        <x:f>IF(J32="OK",ROUND(E32-F32,2),"")</x:f>
      </x:c>
      <x:c r="H32" s="16" t="str">
        <x:f>IF(J32="","",IF(J32&lt;&gt;"OK","Revisar datos",IF(G32=0,"Pagado",IF(Agenda!$E$4&lt;&gt;"OK","Revisar ajustes",IF(D32&lt;Agenda!$B$5,"Vencido",IF(D32&lt;=Agenda!$B$5+Agenda!$E$5,"Próximo","Pendiente"))))))</x:f>
      </x:c>
      <x:c r="I32" s="12"/>
      <x:c r="J32" s="16" t="str">
        <x:f>IF(COUNTA(A32:F32,I32)=0,"",IF(OR(A32="",B32="",C32=""),"Revisar identificación",IF(COUNTIFS($A$10:$A$209,"="&amp;SUBSTITUTE(SUBSTITUTE(SUBSTITUTE(A32,"~","~~"),"*","~*"),"?","~?"))&gt;1,"Revisar ID repetido",IF(NOT(ISNUMBER(D32)),"Revisar vencimiento",IF(OR(D32&lt;DATE(2000,1,1),D32&gt;DATE(2099,12,31),D32&lt;&gt;INT(D32)),"Revisar vencimiento",IF(NOT(ISNUMBER(E32)),"Revisar importe",IF(OR(E32&lt;=0,ROUND(E32,2)&lt;&gt;E32),"Revisar importe",IF(NOT(ISNUMBER(F32)),"Revisar pagado",IF(OR(F32&lt;0,F32&gt;E32,ROUND(F32,2)&lt;&gt;F32),"Revisar pagado","OK")))))))))</x:f>
      </x:c>
    </x:row>
    <x:row r="33" ht="29" customHeight="1">
      <x:c r="A33" s="12"/>
      <x:c r="B33" s="12"/>
      <x:c r="C33" s="12"/>
      <x:c r="D33" s="13"/>
      <x:c r="E33" s="14"/>
      <x:c r="F33" s="14"/>
      <x:c r="G33" s="15" t="str">
        <x:f>IF(J33="OK",ROUND(E33-F33,2),"")</x:f>
      </x:c>
      <x:c r="H33" s="16" t="str">
        <x:f>IF(J33="","",IF(J33&lt;&gt;"OK","Revisar datos",IF(G33=0,"Pagado",IF(Agenda!$E$4&lt;&gt;"OK","Revisar ajustes",IF(D33&lt;Agenda!$B$5,"Vencido",IF(D33&lt;=Agenda!$B$5+Agenda!$E$5,"Próximo","Pendiente"))))))</x:f>
      </x:c>
      <x:c r="I33" s="12"/>
      <x:c r="J33" s="16" t="str">
        <x:f>IF(COUNTA(A33:F33,I33)=0,"",IF(OR(A33="",B33="",C33=""),"Revisar identificación",IF(COUNTIFS($A$10:$A$209,"="&amp;SUBSTITUTE(SUBSTITUTE(SUBSTITUTE(A33,"~","~~"),"*","~*"),"?","~?"))&gt;1,"Revisar ID repetido",IF(NOT(ISNUMBER(D33)),"Revisar vencimiento",IF(OR(D33&lt;DATE(2000,1,1),D33&gt;DATE(2099,12,31),D33&lt;&gt;INT(D33)),"Revisar vencimiento",IF(NOT(ISNUMBER(E33)),"Revisar importe",IF(OR(E33&lt;=0,ROUND(E33,2)&lt;&gt;E33),"Revisar importe",IF(NOT(ISNUMBER(F33)),"Revisar pagado",IF(OR(F33&lt;0,F33&gt;E33,ROUND(F33,2)&lt;&gt;F33),"Revisar pagado","OK")))))))))</x:f>
      </x:c>
    </x:row>
    <x:row r="34" ht="29" customHeight="1">
      <x:c r="A34" s="12"/>
      <x:c r="B34" s="12"/>
      <x:c r="C34" s="12"/>
      <x:c r="D34" s="13"/>
      <x:c r="E34" s="14"/>
      <x:c r="F34" s="14"/>
      <x:c r="G34" s="15" t="str">
        <x:f>IF(J34="OK",ROUND(E34-F34,2),"")</x:f>
      </x:c>
      <x:c r="H34" s="16" t="str">
        <x:f>IF(J34="","",IF(J34&lt;&gt;"OK","Revisar datos",IF(G34=0,"Pagado",IF(Agenda!$E$4&lt;&gt;"OK","Revisar ajustes",IF(D34&lt;Agenda!$B$5,"Vencido",IF(D34&lt;=Agenda!$B$5+Agenda!$E$5,"Próximo","Pendiente"))))))</x:f>
      </x:c>
      <x:c r="I34" s="12"/>
      <x:c r="J34" s="16" t="str">
        <x:f>IF(COUNTA(A34:F34,I34)=0,"",IF(OR(A34="",B34="",C34=""),"Revisar identificación",IF(COUNTIFS($A$10:$A$209,"="&amp;SUBSTITUTE(SUBSTITUTE(SUBSTITUTE(A34,"~","~~"),"*","~*"),"?","~?"))&gt;1,"Revisar ID repetido",IF(NOT(ISNUMBER(D34)),"Revisar vencimiento",IF(OR(D34&lt;DATE(2000,1,1),D34&gt;DATE(2099,12,31),D34&lt;&gt;INT(D34)),"Revisar vencimiento",IF(NOT(ISNUMBER(E34)),"Revisar importe",IF(OR(E34&lt;=0,ROUND(E34,2)&lt;&gt;E34),"Revisar importe",IF(NOT(ISNUMBER(F34)),"Revisar pagado",IF(OR(F34&lt;0,F34&gt;E34,ROUND(F34,2)&lt;&gt;F34),"Revisar pagado","OK")))))))))</x:f>
      </x:c>
    </x:row>
    <x:row r="35" ht="29" customHeight="1">
      <x:c r="A35" s="12"/>
      <x:c r="B35" s="12"/>
      <x:c r="C35" s="12"/>
      <x:c r="D35" s="13"/>
      <x:c r="E35" s="14"/>
      <x:c r="F35" s="14"/>
      <x:c r="G35" s="15" t="str">
        <x:f>IF(J35="OK",ROUND(E35-F35,2),"")</x:f>
      </x:c>
      <x:c r="H35" s="16" t="str">
        <x:f>IF(J35="","",IF(J35&lt;&gt;"OK","Revisar datos",IF(G35=0,"Pagado",IF(Agenda!$E$4&lt;&gt;"OK","Revisar ajustes",IF(D35&lt;Agenda!$B$5,"Vencido",IF(D35&lt;=Agenda!$B$5+Agenda!$E$5,"Próximo","Pendiente"))))))</x:f>
      </x:c>
      <x:c r="I35" s="12"/>
      <x:c r="J35" s="16" t="str">
        <x:f>IF(COUNTA(A35:F35,I35)=0,"",IF(OR(A35="",B35="",C35=""),"Revisar identificación",IF(COUNTIFS($A$10:$A$209,"="&amp;SUBSTITUTE(SUBSTITUTE(SUBSTITUTE(A35,"~","~~"),"*","~*"),"?","~?"))&gt;1,"Revisar ID repetido",IF(NOT(ISNUMBER(D35)),"Revisar vencimiento",IF(OR(D35&lt;DATE(2000,1,1),D35&gt;DATE(2099,12,31),D35&lt;&gt;INT(D35)),"Revisar vencimiento",IF(NOT(ISNUMBER(E35)),"Revisar importe",IF(OR(E35&lt;=0,ROUND(E35,2)&lt;&gt;E35),"Revisar importe",IF(NOT(ISNUMBER(F35)),"Revisar pagado",IF(OR(F35&lt;0,F35&gt;E35,ROUND(F35,2)&lt;&gt;F35),"Revisar pagado","OK")))))))))</x:f>
      </x:c>
    </x:row>
    <x:row r="36" ht="29" customHeight="1">
      <x:c r="A36" s="12"/>
      <x:c r="B36" s="12"/>
      <x:c r="C36" s="12"/>
      <x:c r="D36" s="13"/>
      <x:c r="E36" s="14"/>
      <x:c r="F36" s="14"/>
      <x:c r="G36" s="15" t="str">
        <x:f>IF(J36="OK",ROUND(E36-F36,2),"")</x:f>
      </x:c>
      <x:c r="H36" s="16" t="str">
        <x:f>IF(J36="","",IF(J36&lt;&gt;"OK","Revisar datos",IF(G36=0,"Pagado",IF(Agenda!$E$4&lt;&gt;"OK","Revisar ajustes",IF(D36&lt;Agenda!$B$5,"Vencido",IF(D36&lt;=Agenda!$B$5+Agenda!$E$5,"Próximo","Pendiente"))))))</x:f>
      </x:c>
      <x:c r="I36" s="12"/>
      <x:c r="J36" s="16" t="str">
        <x:f>IF(COUNTA(A36:F36,I36)=0,"",IF(OR(A36="",B36="",C36=""),"Revisar identificación",IF(COUNTIFS($A$10:$A$209,"="&amp;SUBSTITUTE(SUBSTITUTE(SUBSTITUTE(A36,"~","~~"),"*","~*"),"?","~?"))&gt;1,"Revisar ID repetido",IF(NOT(ISNUMBER(D36)),"Revisar vencimiento",IF(OR(D36&lt;DATE(2000,1,1),D36&gt;DATE(2099,12,31),D36&lt;&gt;INT(D36)),"Revisar vencimiento",IF(NOT(ISNUMBER(E36)),"Revisar importe",IF(OR(E36&lt;=0,ROUND(E36,2)&lt;&gt;E36),"Revisar importe",IF(NOT(ISNUMBER(F36)),"Revisar pagado",IF(OR(F36&lt;0,F36&gt;E36,ROUND(F36,2)&lt;&gt;F36),"Revisar pagado","OK")))))))))</x:f>
      </x:c>
    </x:row>
    <x:row r="37" ht="29" customHeight="1">
      <x:c r="A37" s="12"/>
      <x:c r="B37" s="12"/>
      <x:c r="C37" s="12"/>
      <x:c r="D37" s="13"/>
      <x:c r="E37" s="14"/>
      <x:c r="F37" s="14"/>
      <x:c r="G37" s="15" t="str">
        <x:f>IF(J37="OK",ROUND(E37-F37,2),"")</x:f>
      </x:c>
      <x:c r="H37" s="16" t="str">
        <x:f>IF(J37="","",IF(J37&lt;&gt;"OK","Revisar datos",IF(G37=0,"Pagado",IF(Agenda!$E$4&lt;&gt;"OK","Revisar ajustes",IF(D37&lt;Agenda!$B$5,"Vencido",IF(D37&lt;=Agenda!$B$5+Agenda!$E$5,"Próximo","Pendiente"))))))</x:f>
      </x:c>
      <x:c r="I37" s="12"/>
      <x:c r="J37" s="16" t="str">
        <x:f>IF(COUNTA(A37:F37,I37)=0,"",IF(OR(A37="",B37="",C37=""),"Revisar identificación",IF(COUNTIFS($A$10:$A$209,"="&amp;SUBSTITUTE(SUBSTITUTE(SUBSTITUTE(A37,"~","~~"),"*","~*"),"?","~?"))&gt;1,"Revisar ID repetido",IF(NOT(ISNUMBER(D37)),"Revisar vencimiento",IF(OR(D37&lt;DATE(2000,1,1),D37&gt;DATE(2099,12,31),D37&lt;&gt;INT(D37)),"Revisar vencimiento",IF(NOT(ISNUMBER(E37)),"Revisar importe",IF(OR(E37&lt;=0,ROUND(E37,2)&lt;&gt;E37),"Revisar importe",IF(NOT(ISNUMBER(F37)),"Revisar pagado",IF(OR(F37&lt;0,F37&gt;E37,ROUND(F37,2)&lt;&gt;F37),"Revisar pagado","OK")))))))))</x:f>
      </x:c>
    </x:row>
    <x:row r="38" ht="29" customHeight="1">
      <x:c r="A38" s="12"/>
      <x:c r="B38" s="12"/>
      <x:c r="C38" s="12"/>
      <x:c r="D38" s="13"/>
      <x:c r="E38" s="14"/>
      <x:c r="F38" s="14"/>
      <x:c r="G38" s="15" t="str">
        <x:f>IF(J38="OK",ROUND(E38-F38,2),"")</x:f>
      </x:c>
      <x:c r="H38" s="16" t="str">
        <x:f>IF(J38="","",IF(J38&lt;&gt;"OK","Revisar datos",IF(G38=0,"Pagado",IF(Agenda!$E$4&lt;&gt;"OK","Revisar ajustes",IF(D38&lt;Agenda!$B$5,"Vencido",IF(D38&lt;=Agenda!$B$5+Agenda!$E$5,"Próximo","Pendiente"))))))</x:f>
      </x:c>
      <x:c r="I38" s="12"/>
      <x:c r="J38" s="16" t="str">
        <x:f>IF(COUNTA(A38:F38,I38)=0,"",IF(OR(A38="",B38="",C38=""),"Revisar identificación",IF(COUNTIFS($A$10:$A$209,"="&amp;SUBSTITUTE(SUBSTITUTE(SUBSTITUTE(A38,"~","~~"),"*","~*"),"?","~?"))&gt;1,"Revisar ID repetido",IF(NOT(ISNUMBER(D38)),"Revisar vencimiento",IF(OR(D38&lt;DATE(2000,1,1),D38&gt;DATE(2099,12,31),D38&lt;&gt;INT(D38)),"Revisar vencimiento",IF(NOT(ISNUMBER(E38)),"Revisar importe",IF(OR(E38&lt;=0,ROUND(E38,2)&lt;&gt;E38),"Revisar importe",IF(NOT(ISNUMBER(F38)),"Revisar pagado",IF(OR(F38&lt;0,F38&gt;E38,ROUND(F38,2)&lt;&gt;F38),"Revisar pagado","OK")))))))))</x:f>
      </x:c>
    </x:row>
    <x:row r="39" ht="29" customHeight="1">
      <x:c r="A39" s="12"/>
      <x:c r="B39" s="12"/>
      <x:c r="C39" s="12"/>
      <x:c r="D39" s="13"/>
      <x:c r="E39" s="14"/>
      <x:c r="F39" s="14"/>
      <x:c r="G39" s="15" t="str">
        <x:f>IF(J39="OK",ROUND(E39-F39,2),"")</x:f>
      </x:c>
      <x:c r="H39" s="16" t="str">
        <x:f>IF(J39="","",IF(J39&lt;&gt;"OK","Revisar datos",IF(G39=0,"Pagado",IF(Agenda!$E$4&lt;&gt;"OK","Revisar ajustes",IF(D39&lt;Agenda!$B$5,"Vencido",IF(D39&lt;=Agenda!$B$5+Agenda!$E$5,"Próximo","Pendiente"))))))</x:f>
      </x:c>
      <x:c r="I39" s="12"/>
      <x:c r="J39" s="16" t="str">
        <x:f>IF(COUNTA(A39:F39,I39)=0,"",IF(OR(A39="",B39="",C39=""),"Revisar identificación",IF(COUNTIFS($A$10:$A$209,"="&amp;SUBSTITUTE(SUBSTITUTE(SUBSTITUTE(A39,"~","~~"),"*","~*"),"?","~?"))&gt;1,"Revisar ID repetido",IF(NOT(ISNUMBER(D39)),"Revisar vencimiento",IF(OR(D39&lt;DATE(2000,1,1),D39&gt;DATE(2099,12,31),D39&lt;&gt;INT(D39)),"Revisar vencimiento",IF(NOT(ISNUMBER(E39)),"Revisar importe",IF(OR(E39&lt;=0,ROUND(E39,2)&lt;&gt;E39),"Revisar importe",IF(NOT(ISNUMBER(F39)),"Revisar pagado",IF(OR(F39&lt;0,F39&gt;E39,ROUND(F39,2)&lt;&gt;F39),"Revisar pagado","OK")))))))))</x:f>
      </x:c>
    </x:row>
    <x:row r="40" ht="29" customHeight="1">
      <x:c r="A40" s="12"/>
      <x:c r="B40" s="12"/>
      <x:c r="C40" s="12"/>
      <x:c r="D40" s="13"/>
      <x:c r="E40" s="14"/>
      <x:c r="F40" s="14"/>
      <x:c r="G40" s="15" t="str">
        <x:f>IF(J40="OK",ROUND(E40-F40,2),"")</x:f>
      </x:c>
      <x:c r="H40" s="16" t="str">
        <x:f>IF(J40="","",IF(J40&lt;&gt;"OK","Revisar datos",IF(G40=0,"Pagado",IF(Agenda!$E$4&lt;&gt;"OK","Revisar ajustes",IF(D40&lt;Agenda!$B$5,"Vencido",IF(D40&lt;=Agenda!$B$5+Agenda!$E$5,"Próximo","Pendiente"))))))</x:f>
      </x:c>
      <x:c r="I40" s="12"/>
      <x:c r="J40" s="16" t="str">
        <x:f>IF(COUNTA(A40:F40,I40)=0,"",IF(OR(A40="",B40="",C40=""),"Revisar identificación",IF(COUNTIFS($A$10:$A$209,"="&amp;SUBSTITUTE(SUBSTITUTE(SUBSTITUTE(A40,"~","~~"),"*","~*"),"?","~?"))&gt;1,"Revisar ID repetido",IF(NOT(ISNUMBER(D40)),"Revisar vencimiento",IF(OR(D40&lt;DATE(2000,1,1),D40&gt;DATE(2099,12,31),D40&lt;&gt;INT(D40)),"Revisar vencimiento",IF(NOT(ISNUMBER(E40)),"Revisar importe",IF(OR(E40&lt;=0,ROUND(E40,2)&lt;&gt;E40),"Revisar importe",IF(NOT(ISNUMBER(F40)),"Revisar pagado",IF(OR(F40&lt;0,F40&gt;E40,ROUND(F40,2)&lt;&gt;F40),"Revisar pagado","OK")))))))))</x:f>
      </x:c>
    </x:row>
    <x:row r="41" ht="29" customHeight="1">
      <x:c r="A41" s="12"/>
      <x:c r="B41" s="12"/>
      <x:c r="C41" s="12"/>
      <x:c r="D41" s="13"/>
      <x:c r="E41" s="14"/>
      <x:c r="F41" s="14"/>
      <x:c r="G41" s="15" t="str">
        <x:f>IF(J41="OK",ROUND(E41-F41,2),"")</x:f>
      </x:c>
      <x:c r="H41" s="16" t="str">
        <x:f>IF(J41="","",IF(J41&lt;&gt;"OK","Revisar datos",IF(G41=0,"Pagado",IF(Agenda!$E$4&lt;&gt;"OK","Revisar ajustes",IF(D41&lt;Agenda!$B$5,"Vencido",IF(D41&lt;=Agenda!$B$5+Agenda!$E$5,"Próximo","Pendiente"))))))</x:f>
      </x:c>
      <x:c r="I41" s="12"/>
      <x:c r="J41" s="16" t="str">
        <x:f>IF(COUNTA(A41:F41,I41)=0,"",IF(OR(A41="",B41="",C41=""),"Revisar identificación",IF(COUNTIFS($A$10:$A$209,"="&amp;SUBSTITUTE(SUBSTITUTE(SUBSTITUTE(A41,"~","~~"),"*","~*"),"?","~?"))&gt;1,"Revisar ID repetido",IF(NOT(ISNUMBER(D41)),"Revisar vencimiento",IF(OR(D41&lt;DATE(2000,1,1),D41&gt;DATE(2099,12,31),D41&lt;&gt;INT(D41)),"Revisar vencimiento",IF(NOT(ISNUMBER(E41)),"Revisar importe",IF(OR(E41&lt;=0,ROUND(E41,2)&lt;&gt;E41),"Revisar importe",IF(NOT(ISNUMBER(F41)),"Revisar pagado",IF(OR(F41&lt;0,F41&gt;E41,ROUND(F41,2)&lt;&gt;F41),"Revisar pagado","OK")))))))))</x:f>
      </x:c>
    </x:row>
    <x:row r="42" ht="29" customHeight="1">
      <x:c r="A42" s="12"/>
      <x:c r="B42" s="12"/>
      <x:c r="C42" s="12"/>
      <x:c r="D42" s="13"/>
      <x:c r="E42" s="14"/>
      <x:c r="F42" s="14"/>
      <x:c r="G42" s="15" t="str">
        <x:f>IF(J42="OK",ROUND(E42-F42,2),"")</x:f>
      </x:c>
      <x:c r="H42" s="16" t="str">
        <x:f>IF(J42="","",IF(J42&lt;&gt;"OK","Revisar datos",IF(G42=0,"Pagado",IF(Agenda!$E$4&lt;&gt;"OK","Revisar ajustes",IF(D42&lt;Agenda!$B$5,"Vencido",IF(D42&lt;=Agenda!$B$5+Agenda!$E$5,"Próximo","Pendiente"))))))</x:f>
      </x:c>
      <x:c r="I42" s="12"/>
      <x:c r="J42" s="16" t="str">
        <x:f>IF(COUNTA(A42:F42,I42)=0,"",IF(OR(A42="",B42="",C42=""),"Revisar identificación",IF(COUNTIFS($A$10:$A$209,"="&amp;SUBSTITUTE(SUBSTITUTE(SUBSTITUTE(A42,"~","~~"),"*","~*"),"?","~?"))&gt;1,"Revisar ID repetido",IF(NOT(ISNUMBER(D42)),"Revisar vencimiento",IF(OR(D42&lt;DATE(2000,1,1),D42&gt;DATE(2099,12,31),D42&lt;&gt;INT(D42)),"Revisar vencimiento",IF(NOT(ISNUMBER(E42)),"Revisar importe",IF(OR(E42&lt;=0,ROUND(E42,2)&lt;&gt;E42),"Revisar importe",IF(NOT(ISNUMBER(F42)),"Revisar pagado",IF(OR(F42&lt;0,F42&gt;E42,ROUND(F42,2)&lt;&gt;F42),"Revisar pagado","OK")))))))))</x:f>
      </x:c>
    </x:row>
    <x:row r="43" ht="29" customHeight="1">
      <x:c r="A43" s="12"/>
      <x:c r="B43" s="12"/>
      <x:c r="C43" s="12"/>
      <x:c r="D43" s="13"/>
      <x:c r="E43" s="14"/>
      <x:c r="F43" s="14"/>
      <x:c r="G43" s="15" t="str">
        <x:f>IF(J43="OK",ROUND(E43-F43,2),"")</x:f>
      </x:c>
      <x:c r="H43" s="16" t="str">
        <x:f>IF(J43="","",IF(J43&lt;&gt;"OK","Revisar datos",IF(G43=0,"Pagado",IF(Agenda!$E$4&lt;&gt;"OK","Revisar ajustes",IF(D43&lt;Agenda!$B$5,"Vencido",IF(D43&lt;=Agenda!$B$5+Agenda!$E$5,"Próximo","Pendiente"))))))</x:f>
      </x:c>
      <x:c r="I43" s="12"/>
      <x:c r="J43" s="16" t="str">
        <x:f>IF(COUNTA(A43:F43,I43)=0,"",IF(OR(A43="",B43="",C43=""),"Revisar identificación",IF(COUNTIFS($A$10:$A$209,"="&amp;SUBSTITUTE(SUBSTITUTE(SUBSTITUTE(A43,"~","~~"),"*","~*"),"?","~?"))&gt;1,"Revisar ID repetido",IF(NOT(ISNUMBER(D43)),"Revisar vencimiento",IF(OR(D43&lt;DATE(2000,1,1),D43&gt;DATE(2099,12,31),D43&lt;&gt;INT(D43)),"Revisar vencimiento",IF(NOT(ISNUMBER(E43)),"Revisar importe",IF(OR(E43&lt;=0,ROUND(E43,2)&lt;&gt;E43),"Revisar importe",IF(NOT(ISNUMBER(F43)),"Revisar pagado",IF(OR(F43&lt;0,F43&gt;E43,ROUND(F43,2)&lt;&gt;F43),"Revisar pagado","OK")))))))))</x:f>
      </x:c>
    </x:row>
    <x:row r="44" ht="29" customHeight="1">
      <x:c r="A44" s="12"/>
      <x:c r="B44" s="12"/>
      <x:c r="C44" s="12"/>
      <x:c r="D44" s="13"/>
      <x:c r="E44" s="14"/>
      <x:c r="F44" s="14"/>
      <x:c r="G44" s="15" t="str">
        <x:f>IF(J44="OK",ROUND(E44-F44,2),"")</x:f>
      </x:c>
      <x:c r="H44" s="16" t="str">
        <x:f>IF(J44="","",IF(J44&lt;&gt;"OK","Revisar datos",IF(G44=0,"Pagado",IF(Agenda!$E$4&lt;&gt;"OK","Revisar ajustes",IF(D44&lt;Agenda!$B$5,"Vencido",IF(D44&lt;=Agenda!$B$5+Agenda!$E$5,"Próximo","Pendiente"))))))</x:f>
      </x:c>
      <x:c r="I44" s="12"/>
      <x:c r="J44" s="16" t="str">
        <x:f>IF(COUNTA(A44:F44,I44)=0,"",IF(OR(A44="",B44="",C44=""),"Revisar identificación",IF(COUNTIFS($A$10:$A$209,"="&amp;SUBSTITUTE(SUBSTITUTE(SUBSTITUTE(A44,"~","~~"),"*","~*"),"?","~?"))&gt;1,"Revisar ID repetido",IF(NOT(ISNUMBER(D44)),"Revisar vencimiento",IF(OR(D44&lt;DATE(2000,1,1),D44&gt;DATE(2099,12,31),D44&lt;&gt;INT(D44)),"Revisar vencimiento",IF(NOT(ISNUMBER(E44)),"Revisar importe",IF(OR(E44&lt;=0,ROUND(E44,2)&lt;&gt;E44),"Revisar importe",IF(NOT(ISNUMBER(F44)),"Revisar pagado",IF(OR(F44&lt;0,F44&gt;E44,ROUND(F44,2)&lt;&gt;F44),"Revisar pagado","OK")))))))))</x:f>
      </x:c>
    </x:row>
    <x:row r="45" ht="29" customHeight="1">
      <x:c r="A45" s="12"/>
      <x:c r="B45" s="12"/>
      <x:c r="C45" s="12"/>
      <x:c r="D45" s="13"/>
      <x:c r="E45" s="14"/>
      <x:c r="F45" s="14"/>
      <x:c r="G45" s="15" t="str">
        <x:f>IF(J45="OK",ROUND(E45-F45,2),"")</x:f>
      </x:c>
      <x:c r="H45" s="16" t="str">
        <x:f>IF(J45="","",IF(J45&lt;&gt;"OK","Revisar datos",IF(G45=0,"Pagado",IF(Agenda!$E$4&lt;&gt;"OK","Revisar ajustes",IF(D45&lt;Agenda!$B$5,"Vencido",IF(D45&lt;=Agenda!$B$5+Agenda!$E$5,"Próximo","Pendiente"))))))</x:f>
      </x:c>
      <x:c r="I45" s="12"/>
      <x:c r="J45" s="16" t="str">
        <x:f>IF(COUNTA(A45:F45,I45)=0,"",IF(OR(A45="",B45="",C45=""),"Revisar identificación",IF(COUNTIFS($A$10:$A$209,"="&amp;SUBSTITUTE(SUBSTITUTE(SUBSTITUTE(A45,"~","~~"),"*","~*"),"?","~?"))&gt;1,"Revisar ID repetido",IF(NOT(ISNUMBER(D45)),"Revisar vencimiento",IF(OR(D45&lt;DATE(2000,1,1),D45&gt;DATE(2099,12,31),D45&lt;&gt;INT(D45)),"Revisar vencimiento",IF(NOT(ISNUMBER(E45)),"Revisar importe",IF(OR(E45&lt;=0,ROUND(E45,2)&lt;&gt;E45),"Revisar importe",IF(NOT(ISNUMBER(F45)),"Revisar pagado",IF(OR(F45&lt;0,F45&gt;E45,ROUND(F45,2)&lt;&gt;F45),"Revisar pagado","OK")))))))))</x:f>
      </x:c>
    </x:row>
    <x:row r="46" ht="29" customHeight="1">
      <x:c r="A46" s="12"/>
      <x:c r="B46" s="12"/>
      <x:c r="C46" s="12"/>
      <x:c r="D46" s="13"/>
      <x:c r="E46" s="14"/>
      <x:c r="F46" s="14"/>
      <x:c r="G46" s="15" t="str">
        <x:f>IF(J46="OK",ROUND(E46-F46,2),"")</x:f>
      </x:c>
      <x:c r="H46" s="16" t="str">
        <x:f>IF(J46="","",IF(J46&lt;&gt;"OK","Revisar datos",IF(G46=0,"Pagado",IF(Agenda!$E$4&lt;&gt;"OK","Revisar ajustes",IF(D46&lt;Agenda!$B$5,"Vencido",IF(D46&lt;=Agenda!$B$5+Agenda!$E$5,"Próximo","Pendiente"))))))</x:f>
      </x:c>
      <x:c r="I46" s="12"/>
      <x:c r="J46" s="16" t="str">
        <x:f>IF(COUNTA(A46:F46,I46)=0,"",IF(OR(A46="",B46="",C46=""),"Revisar identificación",IF(COUNTIFS($A$10:$A$209,"="&amp;SUBSTITUTE(SUBSTITUTE(SUBSTITUTE(A46,"~","~~"),"*","~*"),"?","~?"))&gt;1,"Revisar ID repetido",IF(NOT(ISNUMBER(D46)),"Revisar vencimiento",IF(OR(D46&lt;DATE(2000,1,1),D46&gt;DATE(2099,12,31),D46&lt;&gt;INT(D46)),"Revisar vencimiento",IF(NOT(ISNUMBER(E46)),"Revisar importe",IF(OR(E46&lt;=0,ROUND(E46,2)&lt;&gt;E46),"Revisar importe",IF(NOT(ISNUMBER(F46)),"Revisar pagado",IF(OR(F46&lt;0,F46&gt;E46,ROUND(F46,2)&lt;&gt;F46),"Revisar pagado","OK")))))))))</x:f>
      </x:c>
    </x:row>
    <x:row r="47" ht="29" customHeight="1">
      <x:c r="A47" s="12"/>
      <x:c r="B47" s="12"/>
      <x:c r="C47" s="12"/>
      <x:c r="D47" s="13"/>
      <x:c r="E47" s="14"/>
      <x:c r="F47" s="14"/>
      <x:c r="G47" s="15" t="str">
        <x:f>IF(J47="OK",ROUND(E47-F47,2),"")</x:f>
      </x:c>
      <x:c r="H47" s="16" t="str">
        <x:f>IF(J47="","",IF(J47&lt;&gt;"OK","Revisar datos",IF(G47=0,"Pagado",IF(Agenda!$E$4&lt;&gt;"OK","Revisar ajustes",IF(D47&lt;Agenda!$B$5,"Vencido",IF(D47&lt;=Agenda!$B$5+Agenda!$E$5,"Próximo","Pendiente"))))))</x:f>
      </x:c>
      <x:c r="I47" s="12"/>
      <x:c r="J47" s="16" t="str">
        <x:f>IF(COUNTA(A47:F47,I47)=0,"",IF(OR(A47="",B47="",C47=""),"Revisar identificación",IF(COUNTIFS($A$10:$A$209,"="&amp;SUBSTITUTE(SUBSTITUTE(SUBSTITUTE(A47,"~","~~"),"*","~*"),"?","~?"))&gt;1,"Revisar ID repetido",IF(NOT(ISNUMBER(D47)),"Revisar vencimiento",IF(OR(D47&lt;DATE(2000,1,1),D47&gt;DATE(2099,12,31),D47&lt;&gt;INT(D47)),"Revisar vencimiento",IF(NOT(ISNUMBER(E47)),"Revisar importe",IF(OR(E47&lt;=0,ROUND(E47,2)&lt;&gt;E47),"Revisar importe",IF(NOT(ISNUMBER(F47)),"Revisar pagado",IF(OR(F47&lt;0,F47&gt;E47,ROUND(F47,2)&lt;&gt;F47),"Revisar pagado","OK")))))))))</x:f>
      </x:c>
    </x:row>
    <x:row r="48" ht="29" customHeight="1">
      <x:c r="A48" s="12"/>
      <x:c r="B48" s="12"/>
      <x:c r="C48" s="12"/>
      <x:c r="D48" s="13"/>
      <x:c r="E48" s="14"/>
      <x:c r="F48" s="14"/>
      <x:c r="G48" s="15" t="str">
        <x:f>IF(J48="OK",ROUND(E48-F48,2),"")</x:f>
      </x:c>
      <x:c r="H48" s="16" t="str">
        <x:f>IF(J48="","",IF(J48&lt;&gt;"OK","Revisar datos",IF(G48=0,"Pagado",IF(Agenda!$E$4&lt;&gt;"OK","Revisar ajustes",IF(D48&lt;Agenda!$B$5,"Vencido",IF(D48&lt;=Agenda!$B$5+Agenda!$E$5,"Próximo","Pendiente"))))))</x:f>
      </x:c>
      <x:c r="I48" s="12"/>
      <x:c r="J48" s="16" t="str">
        <x:f>IF(COUNTA(A48:F48,I48)=0,"",IF(OR(A48="",B48="",C48=""),"Revisar identificación",IF(COUNTIFS($A$10:$A$209,"="&amp;SUBSTITUTE(SUBSTITUTE(SUBSTITUTE(A48,"~","~~"),"*","~*"),"?","~?"))&gt;1,"Revisar ID repetido",IF(NOT(ISNUMBER(D48)),"Revisar vencimiento",IF(OR(D48&lt;DATE(2000,1,1),D48&gt;DATE(2099,12,31),D48&lt;&gt;INT(D48)),"Revisar vencimiento",IF(NOT(ISNUMBER(E48)),"Revisar importe",IF(OR(E48&lt;=0,ROUND(E48,2)&lt;&gt;E48),"Revisar importe",IF(NOT(ISNUMBER(F48)),"Revisar pagado",IF(OR(F48&lt;0,F48&gt;E48,ROUND(F48,2)&lt;&gt;F48),"Revisar pagado","OK")))))))))</x:f>
      </x:c>
    </x:row>
    <x:row r="49" ht="29" customHeight="1">
      <x:c r="A49" s="12"/>
      <x:c r="B49" s="12"/>
      <x:c r="C49" s="12"/>
      <x:c r="D49" s="13"/>
      <x:c r="E49" s="14"/>
      <x:c r="F49" s="14"/>
      <x:c r="G49" s="15" t="str">
        <x:f>IF(J49="OK",ROUND(E49-F49,2),"")</x:f>
      </x:c>
      <x:c r="H49" s="16" t="str">
        <x:f>IF(J49="","",IF(J49&lt;&gt;"OK","Revisar datos",IF(G49=0,"Pagado",IF(Agenda!$E$4&lt;&gt;"OK","Revisar ajustes",IF(D49&lt;Agenda!$B$5,"Vencido",IF(D49&lt;=Agenda!$B$5+Agenda!$E$5,"Próximo","Pendiente"))))))</x:f>
      </x:c>
      <x:c r="I49" s="12"/>
      <x:c r="J49" s="16" t="str">
        <x:f>IF(COUNTA(A49:F49,I49)=0,"",IF(OR(A49="",B49="",C49=""),"Revisar identificación",IF(COUNTIFS($A$10:$A$209,"="&amp;SUBSTITUTE(SUBSTITUTE(SUBSTITUTE(A49,"~","~~"),"*","~*"),"?","~?"))&gt;1,"Revisar ID repetido",IF(NOT(ISNUMBER(D49)),"Revisar vencimiento",IF(OR(D49&lt;DATE(2000,1,1),D49&gt;DATE(2099,12,31),D49&lt;&gt;INT(D49)),"Revisar vencimiento",IF(NOT(ISNUMBER(E49)),"Revisar importe",IF(OR(E49&lt;=0,ROUND(E49,2)&lt;&gt;E49),"Revisar importe",IF(NOT(ISNUMBER(F49)),"Revisar pagado",IF(OR(F49&lt;0,F49&gt;E49,ROUND(F49,2)&lt;&gt;F49),"Revisar pagado","OK")))))))))</x:f>
      </x:c>
    </x:row>
    <x:row r="50" ht="29" customHeight="1">
      <x:c r="A50" s="12"/>
      <x:c r="B50" s="12"/>
      <x:c r="C50" s="12"/>
      <x:c r="D50" s="13"/>
      <x:c r="E50" s="14"/>
      <x:c r="F50" s="14"/>
      <x:c r="G50" s="15" t="str">
        <x:f>IF(J50="OK",ROUND(E50-F50,2),"")</x:f>
      </x:c>
      <x:c r="H50" s="16" t="str">
        <x:f>IF(J50="","",IF(J50&lt;&gt;"OK","Revisar datos",IF(G50=0,"Pagado",IF(Agenda!$E$4&lt;&gt;"OK","Revisar ajustes",IF(D50&lt;Agenda!$B$5,"Vencido",IF(D50&lt;=Agenda!$B$5+Agenda!$E$5,"Próximo","Pendiente"))))))</x:f>
      </x:c>
      <x:c r="I50" s="12"/>
      <x:c r="J50" s="16" t="str">
        <x:f>IF(COUNTA(A50:F50,I50)=0,"",IF(OR(A50="",B50="",C50=""),"Revisar identificación",IF(COUNTIFS($A$10:$A$209,"="&amp;SUBSTITUTE(SUBSTITUTE(SUBSTITUTE(A50,"~","~~"),"*","~*"),"?","~?"))&gt;1,"Revisar ID repetido",IF(NOT(ISNUMBER(D50)),"Revisar vencimiento",IF(OR(D50&lt;DATE(2000,1,1),D50&gt;DATE(2099,12,31),D50&lt;&gt;INT(D50)),"Revisar vencimiento",IF(NOT(ISNUMBER(E50)),"Revisar importe",IF(OR(E50&lt;=0,ROUND(E50,2)&lt;&gt;E50),"Revisar importe",IF(NOT(ISNUMBER(F50)),"Revisar pagado",IF(OR(F50&lt;0,F50&gt;E50,ROUND(F50,2)&lt;&gt;F50),"Revisar pagado","OK")))))))))</x:f>
      </x:c>
    </x:row>
    <x:row r="51" ht="29" customHeight="1">
      <x:c r="A51" s="12"/>
      <x:c r="B51" s="12"/>
      <x:c r="C51" s="12"/>
      <x:c r="D51" s="13"/>
      <x:c r="E51" s="14"/>
      <x:c r="F51" s="14"/>
      <x:c r="G51" s="15" t="str">
        <x:f>IF(J51="OK",ROUND(E51-F51,2),"")</x:f>
      </x:c>
      <x:c r="H51" s="16" t="str">
        <x:f>IF(J51="","",IF(J51&lt;&gt;"OK","Revisar datos",IF(G51=0,"Pagado",IF(Agenda!$E$4&lt;&gt;"OK","Revisar ajustes",IF(D51&lt;Agenda!$B$5,"Vencido",IF(D51&lt;=Agenda!$B$5+Agenda!$E$5,"Próximo","Pendiente"))))))</x:f>
      </x:c>
      <x:c r="I51" s="12"/>
      <x:c r="J51" s="16" t="str">
        <x:f>IF(COUNTA(A51:F51,I51)=0,"",IF(OR(A51="",B51="",C51=""),"Revisar identificación",IF(COUNTIFS($A$10:$A$209,"="&amp;SUBSTITUTE(SUBSTITUTE(SUBSTITUTE(A51,"~","~~"),"*","~*"),"?","~?"))&gt;1,"Revisar ID repetido",IF(NOT(ISNUMBER(D51)),"Revisar vencimiento",IF(OR(D51&lt;DATE(2000,1,1),D51&gt;DATE(2099,12,31),D51&lt;&gt;INT(D51)),"Revisar vencimiento",IF(NOT(ISNUMBER(E51)),"Revisar importe",IF(OR(E51&lt;=0,ROUND(E51,2)&lt;&gt;E51),"Revisar importe",IF(NOT(ISNUMBER(F51)),"Revisar pagado",IF(OR(F51&lt;0,F51&gt;E51,ROUND(F51,2)&lt;&gt;F51),"Revisar pagado","OK")))))))))</x:f>
      </x:c>
    </x:row>
    <x:row r="52" ht="29" customHeight="1">
      <x:c r="A52" s="12"/>
      <x:c r="B52" s="12"/>
      <x:c r="C52" s="12"/>
      <x:c r="D52" s="13"/>
      <x:c r="E52" s="14"/>
      <x:c r="F52" s="14"/>
      <x:c r="G52" s="15" t="str">
        <x:f>IF(J52="OK",ROUND(E52-F52,2),"")</x:f>
      </x:c>
      <x:c r="H52" s="16" t="str">
        <x:f>IF(J52="","",IF(J52&lt;&gt;"OK","Revisar datos",IF(G52=0,"Pagado",IF(Agenda!$E$4&lt;&gt;"OK","Revisar ajustes",IF(D52&lt;Agenda!$B$5,"Vencido",IF(D52&lt;=Agenda!$B$5+Agenda!$E$5,"Próximo","Pendiente"))))))</x:f>
      </x:c>
      <x:c r="I52" s="12"/>
      <x:c r="J52" s="16" t="str">
        <x:f>IF(COUNTA(A52:F52,I52)=0,"",IF(OR(A52="",B52="",C52=""),"Revisar identificación",IF(COUNTIFS($A$10:$A$209,"="&amp;SUBSTITUTE(SUBSTITUTE(SUBSTITUTE(A52,"~","~~"),"*","~*"),"?","~?"))&gt;1,"Revisar ID repetido",IF(NOT(ISNUMBER(D52)),"Revisar vencimiento",IF(OR(D52&lt;DATE(2000,1,1),D52&gt;DATE(2099,12,31),D52&lt;&gt;INT(D52)),"Revisar vencimiento",IF(NOT(ISNUMBER(E52)),"Revisar importe",IF(OR(E52&lt;=0,ROUND(E52,2)&lt;&gt;E52),"Revisar importe",IF(NOT(ISNUMBER(F52)),"Revisar pagado",IF(OR(F52&lt;0,F52&gt;E52,ROUND(F52,2)&lt;&gt;F52),"Revisar pagado","OK")))))))))</x:f>
      </x:c>
    </x:row>
    <x:row r="53" ht="29" customHeight="1">
      <x:c r="A53" s="12"/>
      <x:c r="B53" s="12"/>
      <x:c r="C53" s="12"/>
      <x:c r="D53" s="13"/>
      <x:c r="E53" s="14"/>
      <x:c r="F53" s="14"/>
      <x:c r="G53" s="15" t="str">
        <x:f>IF(J53="OK",ROUND(E53-F53,2),"")</x:f>
      </x:c>
      <x:c r="H53" s="16" t="str">
        <x:f>IF(J53="","",IF(J53&lt;&gt;"OK","Revisar datos",IF(G53=0,"Pagado",IF(Agenda!$E$4&lt;&gt;"OK","Revisar ajustes",IF(D53&lt;Agenda!$B$5,"Vencido",IF(D53&lt;=Agenda!$B$5+Agenda!$E$5,"Próximo","Pendiente"))))))</x:f>
      </x:c>
      <x:c r="I53" s="12"/>
      <x:c r="J53" s="16" t="str">
        <x:f>IF(COUNTA(A53:F53,I53)=0,"",IF(OR(A53="",B53="",C53=""),"Revisar identificación",IF(COUNTIFS($A$10:$A$209,"="&amp;SUBSTITUTE(SUBSTITUTE(SUBSTITUTE(A53,"~","~~"),"*","~*"),"?","~?"))&gt;1,"Revisar ID repetido",IF(NOT(ISNUMBER(D53)),"Revisar vencimiento",IF(OR(D53&lt;DATE(2000,1,1),D53&gt;DATE(2099,12,31),D53&lt;&gt;INT(D53)),"Revisar vencimiento",IF(NOT(ISNUMBER(E53)),"Revisar importe",IF(OR(E53&lt;=0,ROUND(E53,2)&lt;&gt;E53),"Revisar importe",IF(NOT(ISNUMBER(F53)),"Revisar pagado",IF(OR(F53&lt;0,F53&gt;E53,ROUND(F53,2)&lt;&gt;F53),"Revisar pagado","OK")))))))))</x:f>
      </x:c>
    </x:row>
    <x:row r="54" ht="29" customHeight="1">
      <x:c r="A54" s="12"/>
      <x:c r="B54" s="12"/>
      <x:c r="C54" s="12"/>
      <x:c r="D54" s="13"/>
      <x:c r="E54" s="14"/>
      <x:c r="F54" s="14"/>
      <x:c r="G54" s="15" t="str">
        <x:f>IF(J54="OK",ROUND(E54-F54,2),"")</x:f>
      </x:c>
      <x:c r="H54" s="16" t="str">
        <x:f>IF(J54="","",IF(J54&lt;&gt;"OK","Revisar datos",IF(G54=0,"Pagado",IF(Agenda!$E$4&lt;&gt;"OK","Revisar ajustes",IF(D54&lt;Agenda!$B$5,"Vencido",IF(D54&lt;=Agenda!$B$5+Agenda!$E$5,"Próximo","Pendiente"))))))</x:f>
      </x:c>
      <x:c r="I54" s="12"/>
      <x:c r="J54" s="16" t="str">
        <x:f>IF(COUNTA(A54:F54,I54)=0,"",IF(OR(A54="",B54="",C54=""),"Revisar identificación",IF(COUNTIFS($A$10:$A$209,"="&amp;SUBSTITUTE(SUBSTITUTE(SUBSTITUTE(A54,"~","~~"),"*","~*"),"?","~?"))&gt;1,"Revisar ID repetido",IF(NOT(ISNUMBER(D54)),"Revisar vencimiento",IF(OR(D54&lt;DATE(2000,1,1),D54&gt;DATE(2099,12,31),D54&lt;&gt;INT(D54)),"Revisar vencimiento",IF(NOT(ISNUMBER(E54)),"Revisar importe",IF(OR(E54&lt;=0,ROUND(E54,2)&lt;&gt;E54),"Revisar importe",IF(NOT(ISNUMBER(F54)),"Revisar pagado",IF(OR(F54&lt;0,F54&gt;E54,ROUND(F54,2)&lt;&gt;F54),"Revisar pagado","OK")))))))))</x:f>
      </x:c>
    </x:row>
    <x:row r="55" ht="29" customHeight="1">
      <x:c r="A55" s="12"/>
      <x:c r="B55" s="12"/>
      <x:c r="C55" s="12"/>
      <x:c r="D55" s="13"/>
      <x:c r="E55" s="14"/>
      <x:c r="F55" s="14"/>
      <x:c r="G55" s="15" t="str">
        <x:f>IF(J55="OK",ROUND(E55-F55,2),"")</x:f>
      </x:c>
      <x:c r="H55" s="16" t="str">
        <x:f>IF(J55="","",IF(J55&lt;&gt;"OK","Revisar datos",IF(G55=0,"Pagado",IF(Agenda!$E$4&lt;&gt;"OK","Revisar ajustes",IF(D55&lt;Agenda!$B$5,"Vencido",IF(D55&lt;=Agenda!$B$5+Agenda!$E$5,"Próximo","Pendiente"))))))</x:f>
      </x:c>
      <x:c r="I55" s="12"/>
      <x:c r="J55" s="16" t="str">
        <x:f>IF(COUNTA(A55:F55,I55)=0,"",IF(OR(A55="",B55="",C55=""),"Revisar identificación",IF(COUNTIFS($A$10:$A$209,"="&amp;SUBSTITUTE(SUBSTITUTE(SUBSTITUTE(A55,"~","~~"),"*","~*"),"?","~?"))&gt;1,"Revisar ID repetido",IF(NOT(ISNUMBER(D55)),"Revisar vencimiento",IF(OR(D55&lt;DATE(2000,1,1),D55&gt;DATE(2099,12,31),D55&lt;&gt;INT(D55)),"Revisar vencimiento",IF(NOT(ISNUMBER(E55)),"Revisar importe",IF(OR(E55&lt;=0,ROUND(E55,2)&lt;&gt;E55),"Revisar importe",IF(NOT(ISNUMBER(F55)),"Revisar pagado",IF(OR(F55&lt;0,F55&gt;E55,ROUND(F55,2)&lt;&gt;F55),"Revisar pagado","OK")))))))))</x:f>
      </x:c>
    </x:row>
    <x:row r="56" ht="29" customHeight="1">
      <x:c r="A56" s="12"/>
      <x:c r="B56" s="12"/>
      <x:c r="C56" s="12"/>
      <x:c r="D56" s="13"/>
      <x:c r="E56" s="14"/>
      <x:c r="F56" s="14"/>
      <x:c r="G56" s="15" t="str">
        <x:f>IF(J56="OK",ROUND(E56-F56,2),"")</x:f>
      </x:c>
      <x:c r="H56" s="16" t="str">
        <x:f>IF(J56="","",IF(J56&lt;&gt;"OK","Revisar datos",IF(G56=0,"Pagado",IF(Agenda!$E$4&lt;&gt;"OK","Revisar ajustes",IF(D56&lt;Agenda!$B$5,"Vencido",IF(D56&lt;=Agenda!$B$5+Agenda!$E$5,"Próximo","Pendiente"))))))</x:f>
      </x:c>
      <x:c r="I56" s="12"/>
      <x:c r="J56" s="16" t="str">
        <x:f>IF(COUNTA(A56:F56,I56)=0,"",IF(OR(A56="",B56="",C56=""),"Revisar identificación",IF(COUNTIFS($A$10:$A$209,"="&amp;SUBSTITUTE(SUBSTITUTE(SUBSTITUTE(A56,"~","~~"),"*","~*"),"?","~?"))&gt;1,"Revisar ID repetido",IF(NOT(ISNUMBER(D56)),"Revisar vencimiento",IF(OR(D56&lt;DATE(2000,1,1),D56&gt;DATE(2099,12,31),D56&lt;&gt;INT(D56)),"Revisar vencimiento",IF(NOT(ISNUMBER(E56)),"Revisar importe",IF(OR(E56&lt;=0,ROUND(E56,2)&lt;&gt;E56),"Revisar importe",IF(NOT(ISNUMBER(F56)),"Revisar pagado",IF(OR(F56&lt;0,F56&gt;E56,ROUND(F56,2)&lt;&gt;F56),"Revisar pagado","OK")))))))))</x:f>
      </x:c>
    </x:row>
    <x:row r="57" ht="29" customHeight="1">
      <x:c r="A57" s="12"/>
      <x:c r="B57" s="12"/>
      <x:c r="C57" s="12"/>
      <x:c r="D57" s="13"/>
      <x:c r="E57" s="14"/>
      <x:c r="F57" s="14"/>
      <x:c r="G57" s="15" t="str">
        <x:f>IF(J57="OK",ROUND(E57-F57,2),"")</x:f>
      </x:c>
      <x:c r="H57" s="16" t="str">
        <x:f>IF(J57="","",IF(J57&lt;&gt;"OK","Revisar datos",IF(G57=0,"Pagado",IF(Agenda!$E$4&lt;&gt;"OK","Revisar ajustes",IF(D57&lt;Agenda!$B$5,"Vencido",IF(D57&lt;=Agenda!$B$5+Agenda!$E$5,"Próximo","Pendiente"))))))</x:f>
      </x:c>
      <x:c r="I57" s="12"/>
      <x:c r="J57" s="16" t="str">
        <x:f>IF(COUNTA(A57:F57,I57)=0,"",IF(OR(A57="",B57="",C57=""),"Revisar identificación",IF(COUNTIFS($A$10:$A$209,"="&amp;SUBSTITUTE(SUBSTITUTE(SUBSTITUTE(A57,"~","~~"),"*","~*"),"?","~?"))&gt;1,"Revisar ID repetido",IF(NOT(ISNUMBER(D57)),"Revisar vencimiento",IF(OR(D57&lt;DATE(2000,1,1),D57&gt;DATE(2099,12,31),D57&lt;&gt;INT(D57)),"Revisar vencimiento",IF(NOT(ISNUMBER(E57)),"Revisar importe",IF(OR(E57&lt;=0,ROUND(E57,2)&lt;&gt;E57),"Revisar importe",IF(NOT(ISNUMBER(F57)),"Revisar pagado",IF(OR(F57&lt;0,F57&gt;E57,ROUND(F57,2)&lt;&gt;F57),"Revisar pagado","OK")))))))))</x:f>
      </x:c>
    </x:row>
    <x:row r="58" ht="29" customHeight="1">
      <x:c r="A58" s="12"/>
      <x:c r="B58" s="12"/>
      <x:c r="C58" s="12"/>
      <x:c r="D58" s="13"/>
      <x:c r="E58" s="14"/>
      <x:c r="F58" s="14"/>
      <x:c r="G58" s="15" t="str">
        <x:f>IF(J58="OK",ROUND(E58-F58,2),"")</x:f>
      </x:c>
      <x:c r="H58" s="16" t="str">
        <x:f>IF(J58="","",IF(J58&lt;&gt;"OK","Revisar datos",IF(G58=0,"Pagado",IF(Agenda!$E$4&lt;&gt;"OK","Revisar ajustes",IF(D58&lt;Agenda!$B$5,"Vencido",IF(D58&lt;=Agenda!$B$5+Agenda!$E$5,"Próximo","Pendiente"))))))</x:f>
      </x:c>
      <x:c r="I58" s="12"/>
      <x:c r="J58" s="16" t="str">
        <x:f>IF(COUNTA(A58:F58,I58)=0,"",IF(OR(A58="",B58="",C58=""),"Revisar identificación",IF(COUNTIFS($A$10:$A$209,"="&amp;SUBSTITUTE(SUBSTITUTE(SUBSTITUTE(A58,"~","~~"),"*","~*"),"?","~?"))&gt;1,"Revisar ID repetido",IF(NOT(ISNUMBER(D58)),"Revisar vencimiento",IF(OR(D58&lt;DATE(2000,1,1),D58&gt;DATE(2099,12,31),D58&lt;&gt;INT(D58)),"Revisar vencimiento",IF(NOT(ISNUMBER(E58)),"Revisar importe",IF(OR(E58&lt;=0,ROUND(E58,2)&lt;&gt;E58),"Revisar importe",IF(NOT(ISNUMBER(F58)),"Revisar pagado",IF(OR(F58&lt;0,F58&gt;E58,ROUND(F58,2)&lt;&gt;F58),"Revisar pagado","OK")))))))))</x:f>
      </x:c>
    </x:row>
    <x:row r="59" ht="29" customHeight="1">
      <x:c r="A59" s="12"/>
      <x:c r="B59" s="12"/>
      <x:c r="C59" s="12"/>
      <x:c r="D59" s="13"/>
      <x:c r="E59" s="14"/>
      <x:c r="F59" s="14"/>
      <x:c r="G59" s="15" t="str">
        <x:f>IF(J59="OK",ROUND(E59-F59,2),"")</x:f>
      </x:c>
      <x:c r="H59" s="16" t="str">
        <x:f>IF(J59="","",IF(J59&lt;&gt;"OK","Revisar datos",IF(G59=0,"Pagado",IF(Agenda!$E$4&lt;&gt;"OK","Revisar ajustes",IF(D59&lt;Agenda!$B$5,"Vencido",IF(D59&lt;=Agenda!$B$5+Agenda!$E$5,"Próximo","Pendiente"))))))</x:f>
      </x:c>
      <x:c r="I59" s="12"/>
      <x:c r="J59" s="16" t="str">
        <x:f>IF(COUNTA(A59:F59,I59)=0,"",IF(OR(A59="",B59="",C59=""),"Revisar identificación",IF(COUNTIFS($A$10:$A$209,"="&amp;SUBSTITUTE(SUBSTITUTE(SUBSTITUTE(A59,"~","~~"),"*","~*"),"?","~?"))&gt;1,"Revisar ID repetido",IF(NOT(ISNUMBER(D59)),"Revisar vencimiento",IF(OR(D59&lt;DATE(2000,1,1),D59&gt;DATE(2099,12,31),D59&lt;&gt;INT(D59)),"Revisar vencimiento",IF(NOT(ISNUMBER(E59)),"Revisar importe",IF(OR(E59&lt;=0,ROUND(E59,2)&lt;&gt;E59),"Revisar importe",IF(NOT(ISNUMBER(F59)),"Revisar pagado",IF(OR(F59&lt;0,F59&gt;E59,ROUND(F59,2)&lt;&gt;F59),"Revisar pagado","OK")))))))))</x:f>
      </x:c>
    </x:row>
    <x:row r="60" ht="29" customHeight="1">
      <x:c r="A60" s="12"/>
      <x:c r="B60" s="12"/>
      <x:c r="C60" s="12"/>
      <x:c r="D60" s="13"/>
      <x:c r="E60" s="14"/>
      <x:c r="F60" s="14"/>
      <x:c r="G60" s="15" t="str">
        <x:f>IF(J60="OK",ROUND(E60-F60,2),"")</x:f>
      </x:c>
      <x:c r="H60" s="16" t="str">
        <x:f>IF(J60="","",IF(J60&lt;&gt;"OK","Revisar datos",IF(G60=0,"Pagado",IF(Agenda!$E$4&lt;&gt;"OK","Revisar ajustes",IF(D60&lt;Agenda!$B$5,"Vencido",IF(D60&lt;=Agenda!$B$5+Agenda!$E$5,"Próximo","Pendiente"))))))</x:f>
      </x:c>
      <x:c r="I60" s="12"/>
      <x:c r="J60" s="16" t="str">
        <x:f>IF(COUNTA(A60:F60,I60)=0,"",IF(OR(A60="",B60="",C60=""),"Revisar identificación",IF(COUNTIFS($A$10:$A$209,"="&amp;SUBSTITUTE(SUBSTITUTE(SUBSTITUTE(A60,"~","~~"),"*","~*"),"?","~?"))&gt;1,"Revisar ID repetido",IF(NOT(ISNUMBER(D60)),"Revisar vencimiento",IF(OR(D60&lt;DATE(2000,1,1),D60&gt;DATE(2099,12,31),D60&lt;&gt;INT(D60)),"Revisar vencimiento",IF(NOT(ISNUMBER(E60)),"Revisar importe",IF(OR(E60&lt;=0,ROUND(E60,2)&lt;&gt;E60),"Revisar importe",IF(NOT(ISNUMBER(F60)),"Revisar pagado",IF(OR(F60&lt;0,F60&gt;E60,ROUND(F60,2)&lt;&gt;F60),"Revisar pagado","OK")))))))))</x:f>
      </x:c>
    </x:row>
    <x:row r="61" ht="29" customHeight="1">
      <x:c r="A61" s="12"/>
      <x:c r="B61" s="12"/>
      <x:c r="C61" s="12"/>
      <x:c r="D61" s="13"/>
      <x:c r="E61" s="14"/>
      <x:c r="F61" s="14"/>
      <x:c r="G61" s="15" t="str">
        <x:f>IF(J61="OK",ROUND(E61-F61,2),"")</x:f>
      </x:c>
      <x:c r="H61" s="16" t="str">
        <x:f>IF(J61="","",IF(J61&lt;&gt;"OK","Revisar datos",IF(G61=0,"Pagado",IF(Agenda!$E$4&lt;&gt;"OK","Revisar ajustes",IF(D61&lt;Agenda!$B$5,"Vencido",IF(D61&lt;=Agenda!$B$5+Agenda!$E$5,"Próximo","Pendiente"))))))</x:f>
      </x:c>
      <x:c r="I61" s="12"/>
      <x:c r="J61" s="16" t="str">
        <x:f>IF(COUNTA(A61:F61,I61)=0,"",IF(OR(A61="",B61="",C61=""),"Revisar identificación",IF(COUNTIFS($A$10:$A$209,"="&amp;SUBSTITUTE(SUBSTITUTE(SUBSTITUTE(A61,"~","~~"),"*","~*"),"?","~?"))&gt;1,"Revisar ID repetido",IF(NOT(ISNUMBER(D61)),"Revisar vencimiento",IF(OR(D61&lt;DATE(2000,1,1),D61&gt;DATE(2099,12,31),D61&lt;&gt;INT(D61)),"Revisar vencimiento",IF(NOT(ISNUMBER(E61)),"Revisar importe",IF(OR(E61&lt;=0,ROUND(E61,2)&lt;&gt;E61),"Revisar importe",IF(NOT(ISNUMBER(F61)),"Revisar pagado",IF(OR(F61&lt;0,F61&gt;E61,ROUND(F61,2)&lt;&gt;F61),"Revisar pagado","OK")))))))))</x:f>
      </x:c>
    </x:row>
    <x:row r="62" ht="29" customHeight="1">
      <x:c r="A62" s="12"/>
      <x:c r="B62" s="12"/>
      <x:c r="C62" s="12"/>
      <x:c r="D62" s="13"/>
      <x:c r="E62" s="14"/>
      <x:c r="F62" s="14"/>
      <x:c r="G62" s="15" t="str">
        <x:f>IF(J62="OK",ROUND(E62-F62,2),"")</x:f>
      </x:c>
      <x:c r="H62" s="16" t="str">
        <x:f>IF(J62="","",IF(J62&lt;&gt;"OK","Revisar datos",IF(G62=0,"Pagado",IF(Agenda!$E$4&lt;&gt;"OK","Revisar ajustes",IF(D62&lt;Agenda!$B$5,"Vencido",IF(D62&lt;=Agenda!$B$5+Agenda!$E$5,"Próximo","Pendiente"))))))</x:f>
      </x:c>
      <x:c r="I62" s="12"/>
      <x:c r="J62" s="16" t="str">
        <x:f>IF(COUNTA(A62:F62,I62)=0,"",IF(OR(A62="",B62="",C62=""),"Revisar identificación",IF(COUNTIFS($A$10:$A$209,"="&amp;SUBSTITUTE(SUBSTITUTE(SUBSTITUTE(A62,"~","~~"),"*","~*"),"?","~?"))&gt;1,"Revisar ID repetido",IF(NOT(ISNUMBER(D62)),"Revisar vencimiento",IF(OR(D62&lt;DATE(2000,1,1),D62&gt;DATE(2099,12,31),D62&lt;&gt;INT(D62)),"Revisar vencimiento",IF(NOT(ISNUMBER(E62)),"Revisar importe",IF(OR(E62&lt;=0,ROUND(E62,2)&lt;&gt;E62),"Revisar importe",IF(NOT(ISNUMBER(F62)),"Revisar pagado",IF(OR(F62&lt;0,F62&gt;E62,ROUND(F62,2)&lt;&gt;F62),"Revisar pagado","OK")))))))))</x:f>
      </x:c>
    </x:row>
    <x:row r="63" ht="29" customHeight="1">
      <x:c r="A63" s="12"/>
      <x:c r="B63" s="12"/>
      <x:c r="C63" s="12"/>
      <x:c r="D63" s="13"/>
      <x:c r="E63" s="14"/>
      <x:c r="F63" s="14"/>
      <x:c r="G63" s="15" t="str">
        <x:f>IF(J63="OK",ROUND(E63-F63,2),"")</x:f>
      </x:c>
      <x:c r="H63" s="16" t="str">
        <x:f>IF(J63="","",IF(J63&lt;&gt;"OK","Revisar datos",IF(G63=0,"Pagado",IF(Agenda!$E$4&lt;&gt;"OK","Revisar ajustes",IF(D63&lt;Agenda!$B$5,"Vencido",IF(D63&lt;=Agenda!$B$5+Agenda!$E$5,"Próximo","Pendiente"))))))</x:f>
      </x:c>
      <x:c r="I63" s="12"/>
      <x:c r="J63" s="16" t="str">
        <x:f>IF(COUNTA(A63:F63,I63)=0,"",IF(OR(A63="",B63="",C63=""),"Revisar identificación",IF(COUNTIFS($A$10:$A$209,"="&amp;SUBSTITUTE(SUBSTITUTE(SUBSTITUTE(A63,"~","~~"),"*","~*"),"?","~?"))&gt;1,"Revisar ID repetido",IF(NOT(ISNUMBER(D63)),"Revisar vencimiento",IF(OR(D63&lt;DATE(2000,1,1),D63&gt;DATE(2099,12,31),D63&lt;&gt;INT(D63)),"Revisar vencimiento",IF(NOT(ISNUMBER(E63)),"Revisar importe",IF(OR(E63&lt;=0,ROUND(E63,2)&lt;&gt;E63),"Revisar importe",IF(NOT(ISNUMBER(F63)),"Revisar pagado",IF(OR(F63&lt;0,F63&gt;E63,ROUND(F63,2)&lt;&gt;F63),"Revisar pagado","OK")))))))))</x:f>
      </x:c>
    </x:row>
    <x:row r="64" ht="29" customHeight="1">
      <x:c r="A64" s="12"/>
      <x:c r="B64" s="12"/>
      <x:c r="C64" s="12"/>
      <x:c r="D64" s="13"/>
      <x:c r="E64" s="14"/>
      <x:c r="F64" s="14"/>
      <x:c r="G64" s="15" t="str">
        <x:f>IF(J64="OK",ROUND(E64-F64,2),"")</x:f>
      </x:c>
      <x:c r="H64" s="16" t="str">
        <x:f>IF(J64="","",IF(J64&lt;&gt;"OK","Revisar datos",IF(G64=0,"Pagado",IF(Agenda!$E$4&lt;&gt;"OK","Revisar ajustes",IF(D64&lt;Agenda!$B$5,"Vencido",IF(D64&lt;=Agenda!$B$5+Agenda!$E$5,"Próximo","Pendiente"))))))</x:f>
      </x:c>
      <x:c r="I64" s="12"/>
      <x:c r="J64" s="16" t="str">
        <x:f>IF(COUNTA(A64:F64,I64)=0,"",IF(OR(A64="",B64="",C64=""),"Revisar identificación",IF(COUNTIFS($A$10:$A$209,"="&amp;SUBSTITUTE(SUBSTITUTE(SUBSTITUTE(A64,"~","~~"),"*","~*"),"?","~?"))&gt;1,"Revisar ID repetido",IF(NOT(ISNUMBER(D64)),"Revisar vencimiento",IF(OR(D64&lt;DATE(2000,1,1),D64&gt;DATE(2099,12,31),D64&lt;&gt;INT(D64)),"Revisar vencimiento",IF(NOT(ISNUMBER(E64)),"Revisar importe",IF(OR(E64&lt;=0,ROUND(E64,2)&lt;&gt;E64),"Revisar importe",IF(NOT(ISNUMBER(F64)),"Revisar pagado",IF(OR(F64&lt;0,F64&gt;E64,ROUND(F64,2)&lt;&gt;F64),"Revisar pagado","OK")))))))))</x:f>
      </x:c>
    </x:row>
    <x:row r="65" ht="29" customHeight="1">
      <x:c r="A65" s="12"/>
      <x:c r="B65" s="12"/>
      <x:c r="C65" s="12"/>
      <x:c r="D65" s="13"/>
      <x:c r="E65" s="14"/>
      <x:c r="F65" s="14"/>
      <x:c r="G65" s="15" t="str">
        <x:f>IF(J65="OK",ROUND(E65-F65,2),"")</x:f>
      </x:c>
      <x:c r="H65" s="16" t="str">
        <x:f>IF(J65="","",IF(J65&lt;&gt;"OK","Revisar datos",IF(G65=0,"Pagado",IF(Agenda!$E$4&lt;&gt;"OK","Revisar ajustes",IF(D65&lt;Agenda!$B$5,"Vencido",IF(D65&lt;=Agenda!$B$5+Agenda!$E$5,"Próximo","Pendiente"))))))</x:f>
      </x:c>
      <x:c r="I65" s="12"/>
      <x:c r="J65" s="16" t="str">
        <x:f>IF(COUNTA(A65:F65,I65)=0,"",IF(OR(A65="",B65="",C65=""),"Revisar identificación",IF(COUNTIFS($A$10:$A$209,"="&amp;SUBSTITUTE(SUBSTITUTE(SUBSTITUTE(A65,"~","~~"),"*","~*"),"?","~?"))&gt;1,"Revisar ID repetido",IF(NOT(ISNUMBER(D65)),"Revisar vencimiento",IF(OR(D65&lt;DATE(2000,1,1),D65&gt;DATE(2099,12,31),D65&lt;&gt;INT(D65)),"Revisar vencimiento",IF(NOT(ISNUMBER(E65)),"Revisar importe",IF(OR(E65&lt;=0,ROUND(E65,2)&lt;&gt;E65),"Revisar importe",IF(NOT(ISNUMBER(F65)),"Revisar pagado",IF(OR(F65&lt;0,F65&gt;E65,ROUND(F65,2)&lt;&gt;F65),"Revisar pagado","OK")))))))))</x:f>
      </x:c>
    </x:row>
    <x:row r="66" ht="29" customHeight="1">
      <x:c r="A66" s="12"/>
      <x:c r="B66" s="12"/>
      <x:c r="C66" s="12"/>
      <x:c r="D66" s="13"/>
      <x:c r="E66" s="14"/>
      <x:c r="F66" s="14"/>
      <x:c r="G66" s="15" t="str">
        <x:f>IF(J66="OK",ROUND(E66-F66,2),"")</x:f>
      </x:c>
      <x:c r="H66" s="16" t="str">
        <x:f>IF(J66="","",IF(J66&lt;&gt;"OK","Revisar datos",IF(G66=0,"Pagado",IF(Agenda!$E$4&lt;&gt;"OK","Revisar ajustes",IF(D66&lt;Agenda!$B$5,"Vencido",IF(D66&lt;=Agenda!$B$5+Agenda!$E$5,"Próximo","Pendiente"))))))</x:f>
      </x:c>
      <x:c r="I66" s="12"/>
      <x:c r="J66" s="16" t="str">
        <x:f>IF(COUNTA(A66:F66,I66)=0,"",IF(OR(A66="",B66="",C66=""),"Revisar identificación",IF(COUNTIFS($A$10:$A$209,"="&amp;SUBSTITUTE(SUBSTITUTE(SUBSTITUTE(A66,"~","~~"),"*","~*"),"?","~?"))&gt;1,"Revisar ID repetido",IF(NOT(ISNUMBER(D66)),"Revisar vencimiento",IF(OR(D66&lt;DATE(2000,1,1),D66&gt;DATE(2099,12,31),D66&lt;&gt;INT(D66)),"Revisar vencimiento",IF(NOT(ISNUMBER(E66)),"Revisar importe",IF(OR(E66&lt;=0,ROUND(E66,2)&lt;&gt;E66),"Revisar importe",IF(NOT(ISNUMBER(F66)),"Revisar pagado",IF(OR(F66&lt;0,F66&gt;E66,ROUND(F66,2)&lt;&gt;F66),"Revisar pagado","OK")))))))))</x:f>
      </x:c>
    </x:row>
    <x:row r="67" ht="29" customHeight="1">
      <x:c r="A67" s="12"/>
      <x:c r="B67" s="12"/>
      <x:c r="C67" s="12"/>
      <x:c r="D67" s="13"/>
      <x:c r="E67" s="14"/>
      <x:c r="F67" s="14"/>
      <x:c r="G67" s="15" t="str">
        <x:f>IF(J67="OK",ROUND(E67-F67,2),"")</x:f>
      </x:c>
      <x:c r="H67" s="16" t="str">
        <x:f>IF(J67="","",IF(J67&lt;&gt;"OK","Revisar datos",IF(G67=0,"Pagado",IF(Agenda!$E$4&lt;&gt;"OK","Revisar ajustes",IF(D67&lt;Agenda!$B$5,"Vencido",IF(D67&lt;=Agenda!$B$5+Agenda!$E$5,"Próximo","Pendiente"))))))</x:f>
      </x:c>
      <x:c r="I67" s="12"/>
      <x:c r="J67" s="16" t="str">
        <x:f>IF(COUNTA(A67:F67,I67)=0,"",IF(OR(A67="",B67="",C67=""),"Revisar identificación",IF(COUNTIFS($A$10:$A$209,"="&amp;SUBSTITUTE(SUBSTITUTE(SUBSTITUTE(A67,"~","~~"),"*","~*"),"?","~?"))&gt;1,"Revisar ID repetido",IF(NOT(ISNUMBER(D67)),"Revisar vencimiento",IF(OR(D67&lt;DATE(2000,1,1),D67&gt;DATE(2099,12,31),D67&lt;&gt;INT(D67)),"Revisar vencimiento",IF(NOT(ISNUMBER(E67)),"Revisar importe",IF(OR(E67&lt;=0,ROUND(E67,2)&lt;&gt;E67),"Revisar importe",IF(NOT(ISNUMBER(F67)),"Revisar pagado",IF(OR(F67&lt;0,F67&gt;E67,ROUND(F67,2)&lt;&gt;F67),"Revisar pagado","OK")))))))))</x:f>
      </x:c>
    </x:row>
    <x:row r="68" ht="29" customHeight="1">
      <x:c r="A68" s="12"/>
      <x:c r="B68" s="12"/>
      <x:c r="C68" s="12"/>
      <x:c r="D68" s="13"/>
      <x:c r="E68" s="14"/>
      <x:c r="F68" s="14"/>
      <x:c r="G68" s="15" t="str">
        <x:f>IF(J68="OK",ROUND(E68-F68,2),"")</x:f>
      </x:c>
      <x:c r="H68" s="16" t="str">
        <x:f>IF(J68="","",IF(J68&lt;&gt;"OK","Revisar datos",IF(G68=0,"Pagado",IF(Agenda!$E$4&lt;&gt;"OK","Revisar ajustes",IF(D68&lt;Agenda!$B$5,"Vencido",IF(D68&lt;=Agenda!$B$5+Agenda!$E$5,"Próximo","Pendiente"))))))</x:f>
      </x:c>
      <x:c r="I68" s="12"/>
      <x:c r="J68" s="16" t="str">
        <x:f>IF(COUNTA(A68:F68,I68)=0,"",IF(OR(A68="",B68="",C68=""),"Revisar identificación",IF(COUNTIFS($A$10:$A$209,"="&amp;SUBSTITUTE(SUBSTITUTE(SUBSTITUTE(A68,"~","~~"),"*","~*"),"?","~?"))&gt;1,"Revisar ID repetido",IF(NOT(ISNUMBER(D68)),"Revisar vencimiento",IF(OR(D68&lt;DATE(2000,1,1),D68&gt;DATE(2099,12,31),D68&lt;&gt;INT(D68)),"Revisar vencimiento",IF(NOT(ISNUMBER(E68)),"Revisar importe",IF(OR(E68&lt;=0,ROUND(E68,2)&lt;&gt;E68),"Revisar importe",IF(NOT(ISNUMBER(F68)),"Revisar pagado",IF(OR(F68&lt;0,F68&gt;E68,ROUND(F68,2)&lt;&gt;F68),"Revisar pagado","OK")))))))))</x:f>
      </x:c>
    </x:row>
    <x:row r="69" ht="29" customHeight="1">
      <x:c r="A69" s="12"/>
      <x:c r="B69" s="12"/>
      <x:c r="C69" s="12"/>
      <x:c r="D69" s="13"/>
      <x:c r="E69" s="14"/>
      <x:c r="F69" s="14"/>
      <x:c r="G69" s="15" t="str">
        <x:f>IF(J69="OK",ROUND(E69-F69,2),"")</x:f>
      </x:c>
      <x:c r="H69" s="16" t="str">
        <x:f>IF(J69="","",IF(J69&lt;&gt;"OK","Revisar datos",IF(G69=0,"Pagado",IF(Agenda!$E$4&lt;&gt;"OK","Revisar ajustes",IF(D69&lt;Agenda!$B$5,"Vencido",IF(D69&lt;=Agenda!$B$5+Agenda!$E$5,"Próximo","Pendiente"))))))</x:f>
      </x:c>
      <x:c r="I69" s="12"/>
      <x:c r="J69" s="16" t="str">
        <x:f>IF(COUNTA(A69:F69,I69)=0,"",IF(OR(A69="",B69="",C69=""),"Revisar identificación",IF(COUNTIFS($A$10:$A$209,"="&amp;SUBSTITUTE(SUBSTITUTE(SUBSTITUTE(A69,"~","~~"),"*","~*"),"?","~?"))&gt;1,"Revisar ID repetido",IF(NOT(ISNUMBER(D69)),"Revisar vencimiento",IF(OR(D69&lt;DATE(2000,1,1),D69&gt;DATE(2099,12,31),D69&lt;&gt;INT(D69)),"Revisar vencimiento",IF(NOT(ISNUMBER(E69)),"Revisar importe",IF(OR(E69&lt;=0,ROUND(E69,2)&lt;&gt;E69),"Revisar importe",IF(NOT(ISNUMBER(F69)),"Revisar pagado",IF(OR(F69&lt;0,F69&gt;E69,ROUND(F69,2)&lt;&gt;F69),"Revisar pagado","OK")))))))))</x:f>
      </x:c>
    </x:row>
    <x:row r="70" ht="29" customHeight="1">
      <x:c r="A70" s="12"/>
      <x:c r="B70" s="12"/>
      <x:c r="C70" s="12"/>
      <x:c r="D70" s="13"/>
      <x:c r="E70" s="14"/>
      <x:c r="F70" s="14"/>
      <x:c r="G70" s="15" t="str">
        <x:f>IF(J70="OK",ROUND(E70-F70,2),"")</x:f>
      </x:c>
      <x:c r="H70" s="16" t="str">
        <x:f>IF(J70="","",IF(J70&lt;&gt;"OK","Revisar datos",IF(G70=0,"Pagado",IF(Agenda!$E$4&lt;&gt;"OK","Revisar ajustes",IF(D70&lt;Agenda!$B$5,"Vencido",IF(D70&lt;=Agenda!$B$5+Agenda!$E$5,"Próximo","Pendiente"))))))</x:f>
      </x:c>
      <x:c r="I70" s="12"/>
      <x:c r="J70" s="16" t="str">
        <x:f>IF(COUNTA(A70:F70,I70)=0,"",IF(OR(A70="",B70="",C70=""),"Revisar identificación",IF(COUNTIFS($A$10:$A$209,"="&amp;SUBSTITUTE(SUBSTITUTE(SUBSTITUTE(A70,"~","~~"),"*","~*"),"?","~?"))&gt;1,"Revisar ID repetido",IF(NOT(ISNUMBER(D70)),"Revisar vencimiento",IF(OR(D70&lt;DATE(2000,1,1),D70&gt;DATE(2099,12,31),D70&lt;&gt;INT(D70)),"Revisar vencimiento",IF(NOT(ISNUMBER(E70)),"Revisar importe",IF(OR(E70&lt;=0,ROUND(E70,2)&lt;&gt;E70),"Revisar importe",IF(NOT(ISNUMBER(F70)),"Revisar pagado",IF(OR(F70&lt;0,F70&gt;E70,ROUND(F70,2)&lt;&gt;F70),"Revisar pagado","OK")))))))))</x:f>
      </x:c>
    </x:row>
    <x:row r="71" ht="29" customHeight="1">
      <x:c r="A71" s="12"/>
      <x:c r="B71" s="12"/>
      <x:c r="C71" s="12"/>
      <x:c r="D71" s="13"/>
      <x:c r="E71" s="14"/>
      <x:c r="F71" s="14"/>
      <x:c r="G71" s="15" t="str">
        <x:f>IF(J71="OK",ROUND(E71-F71,2),"")</x:f>
      </x:c>
      <x:c r="H71" s="16" t="str">
        <x:f>IF(J71="","",IF(J71&lt;&gt;"OK","Revisar datos",IF(G71=0,"Pagado",IF(Agenda!$E$4&lt;&gt;"OK","Revisar ajustes",IF(D71&lt;Agenda!$B$5,"Vencido",IF(D71&lt;=Agenda!$B$5+Agenda!$E$5,"Próximo","Pendiente"))))))</x:f>
      </x:c>
      <x:c r="I71" s="12"/>
      <x:c r="J71" s="16" t="str">
        <x:f>IF(COUNTA(A71:F71,I71)=0,"",IF(OR(A71="",B71="",C71=""),"Revisar identificación",IF(COUNTIFS($A$10:$A$209,"="&amp;SUBSTITUTE(SUBSTITUTE(SUBSTITUTE(A71,"~","~~"),"*","~*"),"?","~?"))&gt;1,"Revisar ID repetido",IF(NOT(ISNUMBER(D71)),"Revisar vencimiento",IF(OR(D71&lt;DATE(2000,1,1),D71&gt;DATE(2099,12,31),D71&lt;&gt;INT(D71)),"Revisar vencimiento",IF(NOT(ISNUMBER(E71)),"Revisar importe",IF(OR(E71&lt;=0,ROUND(E71,2)&lt;&gt;E71),"Revisar importe",IF(NOT(ISNUMBER(F71)),"Revisar pagado",IF(OR(F71&lt;0,F71&gt;E71,ROUND(F71,2)&lt;&gt;F71),"Revisar pagado","OK")))))))))</x:f>
      </x:c>
    </x:row>
    <x:row r="72" ht="29" customHeight="1">
      <x:c r="A72" s="12"/>
      <x:c r="B72" s="12"/>
      <x:c r="C72" s="12"/>
      <x:c r="D72" s="13"/>
      <x:c r="E72" s="14"/>
      <x:c r="F72" s="14"/>
      <x:c r="G72" s="15" t="str">
        <x:f>IF(J72="OK",ROUND(E72-F72,2),"")</x:f>
      </x:c>
      <x:c r="H72" s="16" t="str">
        <x:f>IF(J72="","",IF(J72&lt;&gt;"OK","Revisar datos",IF(G72=0,"Pagado",IF(Agenda!$E$4&lt;&gt;"OK","Revisar ajustes",IF(D72&lt;Agenda!$B$5,"Vencido",IF(D72&lt;=Agenda!$B$5+Agenda!$E$5,"Próximo","Pendiente"))))))</x:f>
      </x:c>
      <x:c r="I72" s="12"/>
      <x:c r="J72" s="16" t="str">
        <x:f>IF(COUNTA(A72:F72,I72)=0,"",IF(OR(A72="",B72="",C72=""),"Revisar identificación",IF(COUNTIFS($A$10:$A$209,"="&amp;SUBSTITUTE(SUBSTITUTE(SUBSTITUTE(A72,"~","~~"),"*","~*"),"?","~?"))&gt;1,"Revisar ID repetido",IF(NOT(ISNUMBER(D72)),"Revisar vencimiento",IF(OR(D72&lt;DATE(2000,1,1),D72&gt;DATE(2099,12,31),D72&lt;&gt;INT(D72)),"Revisar vencimiento",IF(NOT(ISNUMBER(E72)),"Revisar importe",IF(OR(E72&lt;=0,ROUND(E72,2)&lt;&gt;E72),"Revisar importe",IF(NOT(ISNUMBER(F72)),"Revisar pagado",IF(OR(F72&lt;0,F72&gt;E72,ROUND(F72,2)&lt;&gt;F72),"Revisar pagado","OK")))))))))</x:f>
      </x:c>
    </x:row>
    <x:row r="73" ht="29" customHeight="1">
      <x:c r="A73" s="12"/>
      <x:c r="B73" s="12"/>
      <x:c r="C73" s="12"/>
      <x:c r="D73" s="13"/>
      <x:c r="E73" s="14"/>
      <x:c r="F73" s="14"/>
      <x:c r="G73" s="15" t="str">
        <x:f>IF(J73="OK",ROUND(E73-F73,2),"")</x:f>
      </x:c>
      <x:c r="H73" s="16" t="str">
        <x:f>IF(J73="","",IF(J73&lt;&gt;"OK","Revisar datos",IF(G73=0,"Pagado",IF(Agenda!$E$4&lt;&gt;"OK","Revisar ajustes",IF(D73&lt;Agenda!$B$5,"Vencido",IF(D73&lt;=Agenda!$B$5+Agenda!$E$5,"Próximo","Pendiente"))))))</x:f>
      </x:c>
      <x:c r="I73" s="12"/>
      <x:c r="J73" s="16" t="str">
        <x:f>IF(COUNTA(A73:F73,I73)=0,"",IF(OR(A73="",B73="",C73=""),"Revisar identificación",IF(COUNTIFS($A$10:$A$209,"="&amp;SUBSTITUTE(SUBSTITUTE(SUBSTITUTE(A73,"~","~~"),"*","~*"),"?","~?"))&gt;1,"Revisar ID repetido",IF(NOT(ISNUMBER(D73)),"Revisar vencimiento",IF(OR(D73&lt;DATE(2000,1,1),D73&gt;DATE(2099,12,31),D73&lt;&gt;INT(D73)),"Revisar vencimiento",IF(NOT(ISNUMBER(E73)),"Revisar importe",IF(OR(E73&lt;=0,ROUND(E73,2)&lt;&gt;E73),"Revisar importe",IF(NOT(ISNUMBER(F73)),"Revisar pagado",IF(OR(F73&lt;0,F73&gt;E73,ROUND(F73,2)&lt;&gt;F73),"Revisar pagado","OK")))))))))</x:f>
      </x:c>
    </x:row>
    <x:row r="74" ht="29" customHeight="1">
      <x:c r="A74" s="12"/>
      <x:c r="B74" s="12"/>
      <x:c r="C74" s="12"/>
      <x:c r="D74" s="13"/>
      <x:c r="E74" s="14"/>
      <x:c r="F74" s="14"/>
      <x:c r="G74" s="15" t="str">
        <x:f>IF(J74="OK",ROUND(E74-F74,2),"")</x:f>
      </x:c>
      <x:c r="H74" s="16" t="str">
        <x:f>IF(J74="","",IF(J74&lt;&gt;"OK","Revisar datos",IF(G74=0,"Pagado",IF(Agenda!$E$4&lt;&gt;"OK","Revisar ajustes",IF(D74&lt;Agenda!$B$5,"Vencido",IF(D74&lt;=Agenda!$B$5+Agenda!$E$5,"Próximo","Pendiente"))))))</x:f>
      </x:c>
      <x:c r="I74" s="12"/>
      <x:c r="J74" s="16" t="str">
        <x:f>IF(COUNTA(A74:F74,I74)=0,"",IF(OR(A74="",B74="",C74=""),"Revisar identificación",IF(COUNTIFS($A$10:$A$209,"="&amp;SUBSTITUTE(SUBSTITUTE(SUBSTITUTE(A74,"~","~~"),"*","~*"),"?","~?"))&gt;1,"Revisar ID repetido",IF(NOT(ISNUMBER(D74)),"Revisar vencimiento",IF(OR(D74&lt;DATE(2000,1,1),D74&gt;DATE(2099,12,31),D74&lt;&gt;INT(D74)),"Revisar vencimiento",IF(NOT(ISNUMBER(E74)),"Revisar importe",IF(OR(E74&lt;=0,ROUND(E74,2)&lt;&gt;E74),"Revisar importe",IF(NOT(ISNUMBER(F74)),"Revisar pagado",IF(OR(F74&lt;0,F74&gt;E74,ROUND(F74,2)&lt;&gt;F74),"Revisar pagado","OK")))))))))</x:f>
      </x:c>
    </x:row>
    <x:row r="75" ht="29" customHeight="1">
      <x:c r="A75" s="12"/>
      <x:c r="B75" s="12"/>
      <x:c r="C75" s="12"/>
      <x:c r="D75" s="13"/>
      <x:c r="E75" s="14"/>
      <x:c r="F75" s="14"/>
      <x:c r="G75" s="15" t="str">
        <x:f>IF(J75="OK",ROUND(E75-F75,2),"")</x:f>
      </x:c>
      <x:c r="H75" s="16" t="str">
        <x:f>IF(J75="","",IF(J75&lt;&gt;"OK","Revisar datos",IF(G75=0,"Pagado",IF(Agenda!$E$4&lt;&gt;"OK","Revisar ajustes",IF(D75&lt;Agenda!$B$5,"Vencido",IF(D75&lt;=Agenda!$B$5+Agenda!$E$5,"Próximo","Pendiente"))))))</x:f>
      </x:c>
      <x:c r="I75" s="12"/>
      <x:c r="J75" s="16" t="str">
        <x:f>IF(COUNTA(A75:F75,I75)=0,"",IF(OR(A75="",B75="",C75=""),"Revisar identificación",IF(COUNTIFS($A$10:$A$209,"="&amp;SUBSTITUTE(SUBSTITUTE(SUBSTITUTE(A75,"~","~~"),"*","~*"),"?","~?"))&gt;1,"Revisar ID repetido",IF(NOT(ISNUMBER(D75)),"Revisar vencimiento",IF(OR(D75&lt;DATE(2000,1,1),D75&gt;DATE(2099,12,31),D75&lt;&gt;INT(D75)),"Revisar vencimiento",IF(NOT(ISNUMBER(E75)),"Revisar importe",IF(OR(E75&lt;=0,ROUND(E75,2)&lt;&gt;E75),"Revisar importe",IF(NOT(ISNUMBER(F75)),"Revisar pagado",IF(OR(F75&lt;0,F75&gt;E75,ROUND(F75,2)&lt;&gt;F75),"Revisar pagado","OK")))))))))</x:f>
      </x:c>
    </x:row>
    <x:row r="76" ht="29" customHeight="1">
      <x:c r="A76" s="12"/>
      <x:c r="B76" s="12"/>
      <x:c r="C76" s="12"/>
      <x:c r="D76" s="13"/>
      <x:c r="E76" s="14"/>
      <x:c r="F76" s="14"/>
      <x:c r="G76" s="15" t="str">
        <x:f>IF(J76="OK",ROUND(E76-F76,2),"")</x:f>
      </x:c>
      <x:c r="H76" s="16" t="str">
        <x:f>IF(J76="","",IF(J76&lt;&gt;"OK","Revisar datos",IF(G76=0,"Pagado",IF(Agenda!$E$4&lt;&gt;"OK","Revisar ajustes",IF(D76&lt;Agenda!$B$5,"Vencido",IF(D76&lt;=Agenda!$B$5+Agenda!$E$5,"Próximo","Pendiente"))))))</x:f>
      </x:c>
      <x:c r="I76" s="12"/>
      <x:c r="J76" s="16" t="str">
        <x:f>IF(COUNTA(A76:F76,I76)=0,"",IF(OR(A76="",B76="",C76=""),"Revisar identificación",IF(COUNTIFS($A$10:$A$209,"="&amp;SUBSTITUTE(SUBSTITUTE(SUBSTITUTE(A76,"~","~~"),"*","~*"),"?","~?"))&gt;1,"Revisar ID repetido",IF(NOT(ISNUMBER(D76)),"Revisar vencimiento",IF(OR(D76&lt;DATE(2000,1,1),D76&gt;DATE(2099,12,31),D76&lt;&gt;INT(D76)),"Revisar vencimiento",IF(NOT(ISNUMBER(E76)),"Revisar importe",IF(OR(E76&lt;=0,ROUND(E76,2)&lt;&gt;E76),"Revisar importe",IF(NOT(ISNUMBER(F76)),"Revisar pagado",IF(OR(F76&lt;0,F76&gt;E76,ROUND(F76,2)&lt;&gt;F76),"Revisar pagado","OK")))))))))</x:f>
      </x:c>
    </x:row>
    <x:row r="77" ht="29" customHeight="1">
      <x:c r="A77" s="12"/>
      <x:c r="B77" s="12"/>
      <x:c r="C77" s="12"/>
      <x:c r="D77" s="13"/>
      <x:c r="E77" s="14"/>
      <x:c r="F77" s="14"/>
      <x:c r="G77" s="15" t="str">
        <x:f>IF(J77="OK",ROUND(E77-F77,2),"")</x:f>
      </x:c>
      <x:c r="H77" s="16" t="str">
        <x:f>IF(J77="","",IF(J77&lt;&gt;"OK","Revisar datos",IF(G77=0,"Pagado",IF(Agenda!$E$4&lt;&gt;"OK","Revisar ajustes",IF(D77&lt;Agenda!$B$5,"Vencido",IF(D77&lt;=Agenda!$B$5+Agenda!$E$5,"Próximo","Pendiente"))))))</x:f>
      </x:c>
      <x:c r="I77" s="12"/>
      <x:c r="J77" s="16" t="str">
        <x:f>IF(COUNTA(A77:F77,I77)=0,"",IF(OR(A77="",B77="",C77=""),"Revisar identificación",IF(COUNTIFS($A$10:$A$209,"="&amp;SUBSTITUTE(SUBSTITUTE(SUBSTITUTE(A77,"~","~~"),"*","~*"),"?","~?"))&gt;1,"Revisar ID repetido",IF(NOT(ISNUMBER(D77)),"Revisar vencimiento",IF(OR(D77&lt;DATE(2000,1,1),D77&gt;DATE(2099,12,31),D77&lt;&gt;INT(D77)),"Revisar vencimiento",IF(NOT(ISNUMBER(E77)),"Revisar importe",IF(OR(E77&lt;=0,ROUND(E77,2)&lt;&gt;E77),"Revisar importe",IF(NOT(ISNUMBER(F77)),"Revisar pagado",IF(OR(F77&lt;0,F77&gt;E77,ROUND(F77,2)&lt;&gt;F77),"Revisar pagado","OK")))))))))</x:f>
      </x:c>
    </x:row>
    <x:row r="78" ht="29" customHeight="1">
      <x:c r="A78" s="12"/>
      <x:c r="B78" s="12"/>
      <x:c r="C78" s="12"/>
      <x:c r="D78" s="13"/>
      <x:c r="E78" s="14"/>
      <x:c r="F78" s="14"/>
      <x:c r="G78" s="15" t="str">
        <x:f>IF(J78="OK",ROUND(E78-F78,2),"")</x:f>
      </x:c>
      <x:c r="H78" s="16" t="str">
        <x:f>IF(J78="","",IF(J78&lt;&gt;"OK","Revisar datos",IF(G78=0,"Pagado",IF(Agenda!$E$4&lt;&gt;"OK","Revisar ajustes",IF(D78&lt;Agenda!$B$5,"Vencido",IF(D78&lt;=Agenda!$B$5+Agenda!$E$5,"Próximo","Pendiente"))))))</x:f>
      </x:c>
      <x:c r="I78" s="12"/>
      <x:c r="J78" s="16" t="str">
        <x:f>IF(COUNTA(A78:F78,I78)=0,"",IF(OR(A78="",B78="",C78=""),"Revisar identificación",IF(COUNTIFS($A$10:$A$209,"="&amp;SUBSTITUTE(SUBSTITUTE(SUBSTITUTE(A78,"~","~~"),"*","~*"),"?","~?"))&gt;1,"Revisar ID repetido",IF(NOT(ISNUMBER(D78)),"Revisar vencimiento",IF(OR(D78&lt;DATE(2000,1,1),D78&gt;DATE(2099,12,31),D78&lt;&gt;INT(D78)),"Revisar vencimiento",IF(NOT(ISNUMBER(E78)),"Revisar importe",IF(OR(E78&lt;=0,ROUND(E78,2)&lt;&gt;E78),"Revisar importe",IF(NOT(ISNUMBER(F78)),"Revisar pagado",IF(OR(F78&lt;0,F78&gt;E78,ROUND(F78,2)&lt;&gt;F78),"Revisar pagado","OK")))))))))</x:f>
      </x:c>
    </x:row>
    <x:row r="79" ht="29" customHeight="1">
      <x:c r="A79" s="12"/>
      <x:c r="B79" s="12"/>
      <x:c r="C79" s="12"/>
      <x:c r="D79" s="13"/>
      <x:c r="E79" s="14"/>
      <x:c r="F79" s="14"/>
      <x:c r="G79" s="15" t="str">
        <x:f>IF(J79="OK",ROUND(E79-F79,2),"")</x:f>
      </x:c>
      <x:c r="H79" s="16" t="str">
        <x:f>IF(J79="","",IF(J79&lt;&gt;"OK","Revisar datos",IF(G79=0,"Pagado",IF(Agenda!$E$4&lt;&gt;"OK","Revisar ajustes",IF(D79&lt;Agenda!$B$5,"Vencido",IF(D79&lt;=Agenda!$B$5+Agenda!$E$5,"Próximo","Pendiente"))))))</x:f>
      </x:c>
      <x:c r="I79" s="12"/>
      <x:c r="J79" s="16" t="str">
        <x:f>IF(COUNTA(A79:F79,I79)=0,"",IF(OR(A79="",B79="",C79=""),"Revisar identificación",IF(COUNTIFS($A$10:$A$209,"="&amp;SUBSTITUTE(SUBSTITUTE(SUBSTITUTE(A79,"~","~~"),"*","~*"),"?","~?"))&gt;1,"Revisar ID repetido",IF(NOT(ISNUMBER(D79)),"Revisar vencimiento",IF(OR(D79&lt;DATE(2000,1,1),D79&gt;DATE(2099,12,31),D79&lt;&gt;INT(D79)),"Revisar vencimiento",IF(NOT(ISNUMBER(E79)),"Revisar importe",IF(OR(E79&lt;=0,ROUND(E79,2)&lt;&gt;E79),"Revisar importe",IF(NOT(ISNUMBER(F79)),"Revisar pagado",IF(OR(F79&lt;0,F79&gt;E79,ROUND(F79,2)&lt;&gt;F79),"Revisar pagado","OK")))))))))</x:f>
      </x:c>
    </x:row>
    <x:row r="80" ht="29" customHeight="1">
      <x:c r="A80" s="12"/>
      <x:c r="B80" s="12"/>
      <x:c r="C80" s="12"/>
      <x:c r="D80" s="13"/>
      <x:c r="E80" s="14"/>
      <x:c r="F80" s="14"/>
      <x:c r="G80" s="15" t="str">
        <x:f>IF(J80="OK",ROUND(E80-F80,2),"")</x:f>
      </x:c>
      <x:c r="H80" s="16" t="str">
        <x:f>IF(J80="","",IF(J80&lt;&gt;"OK","Revisar datos",IF(G80=0,"Pagado",IF(Agenda!$E$4&lt;&gt;"OK","Revisar ajustes",IF(D80&lt;Agenda!$B$5,"Vencido",IF(D80&lt;=Agenda!$B$5+Agenda!$E$5,"Próximo","Pendiente"))))))</x:f>
      </x:c>
      <x:c r="I80" s="12"/>
      <x:c r="J80" s="16" t="str">
        <x:f>IF(COUNTA(A80:F80,I80)=0,"",IF(OR(A80="",B80="",C80=""),"Revisar identificación",IF(COUNTIFS($A$10:$A$209,"="&amp;SUBSTITUTE(SUBSTITUTE(SUBSTITUTE(A80,"~","~~"),"*","~*"),"?","~?"))&gt;1,"Revisar ID repetido",IF(NOT(ISNUMBER(D80)),"Revisar vencimiento",IF(OR(D80&lt;DATE(2000,1,1),D80&gt;DATE(2099,12,31),D80&lt;&gt;INT(D80)),"Revisar vencimiento",IF(NOT(ISNUMBER(E80)),"Revisar importe",IF(OR(E80&lt;=0,ROUND(E80,2)&lt;&gt;E80),"Revisar importe",IF(NOT(ISNUMBER(F80)),"Revisar pagado",IF(OR(F80&lt;0,F80&gt;E80,ROUND(F80,2)&lt;&gt;F80),"Revisar pagado","OK")))))))))</x:f>
      </x:c>
    </x:row>
    <x:row r="81" ht="29" customHeight="1">
      <x:c r="A81" s="12"/>
      <x:c r="B81" s="12"/>
      <x:c r="C81" s="12"/>
      <x:c r="D81" s="13"/>
      <x:c r="E81" s="14"/>
      <x:c r="F81" s="14"/>
      <x:c r="G81" s="15" t="str">
        <x:f>IF(J81="OK",ROUND(E81-F81,2),"")</x:f>
      </x:c>
      <x:c r="H81" s="16" t="str">
        <x:f>IF(J81="","",IF(J81&lt;&gt;"OK","Revisar datos",IF(G81=0,"Pagado",IF(Agenda!$E$4&lt;&gt;"OK","Revisar ajustes",IF(D81&lt;Agenda!$B$5,"Vencido",IF(D81&lt;=Agenda!$B$5+Agenda!$E$5,"Próximo","Pendiente"))))))</x:f>
      </x:c>
      <x:c r="I81" s="12"/>
      <x:c r="J81" s="16" t="str">
        <x:f>IF(COUNTA(A81:F81,I81)=0,"",IF(OR(A81="",B81="",C81=""),"Revisar identificación",IF(COUNTIFS($A$10:$A$209,"="&amp;SUBSTITUTE(SUBSTITUTE(SUBSTITUTE(A81,"~","~~"),"*","~*"),"?","~?"))&gt;1,"Revisar ID repetido",IF(NOT(ISNUMBER(D81)),"Revisar vencimiento",IF(OR(D81&lt;DATE(2000,1,1),D81&gt;DATE(2099,12,31),D81&lt;&gt;INT(D81)),"Revisar vencimiento",IF(NOT(ISNUMBER(E81)),"Revisar importe",IF(OR(E81&lt;=0,ROUND(E81,2)&lt;&gt;E81),"Revisar importe",IF(NOT(ISNUMBER(F81)),"Revisar pagado",IF(OR(F81&lt;0,F81&gt;E81,ROUND(F81,2)&lt;&gt;F81),"Revisar pagado","OK")))))))))</x:f>
      </x:c>
    </x:row>
    <x:row r="82" ht="29" customHeight="1">
      <x:c r="A82" s="12"/>
      <x:c r="B82" s="12"/>
      <x:c r="C82" s="12"/>
      <x:c r="D82" s="13"/>
      <x:c r="E82" s="14"/>
      <x:c r="F82" s="14"/>
      <x:c r="G82" s="15" t="str">
        <x:f>IF(J82="OK",ROUND(E82-F82,2),"")</x:f>
      </x:c>
      <x:c r="H82" s="16" t="str">
        <x:f>IF(J82="","",IF(J82&lt;&gt;"OK","Revisar datos",IF(G82=0,"Pagado",IF(Agenda!$E$4&lt;&gt;"OK","Revisar ajustes",IF(D82&lt;Agenda!$B$5,"Vencido",IF(D82&lt;=Agenda!$B$5+Agenda!$E$5,"Próximo","Pendiente"))))))</x:f>
      </x:c>
      <x:c r="I82" s="12"/>
      <x:c r="J82" s="16" t="str">
        <x:f>IF(COUNTA(A82:F82,I82)=0,"",IF(OR(A82="",B82="",C82=""),"Revisar identificación",IF(COUNTIFS($A$10:$A$209,"="&amp;SUBSTITUTE(SUBSTITUTE(SUBSTITUTE(A82,"~","~~"),"*","~*"),"?","~?"))&gt;1,"Revisar ID repetido",IF(NOT(ISNUMBER(D82)),"Revisar vencimiento",IF(OR(D82&lt;DATE(2000,1,1),D82&gt;DATE(2099,12,31),D82&lt;&gt;INT(D82)),"Revisar vencimiento",IF(NOT(ISNUMBER(E82)),"Revisar importe",IF(OR(E82&lt;=0,ROUND(E82,2)&lt;&gt;E82),"Revisar importe",IF(NOT(ISNUMBER(F82)),"Revisar pagado",IF(OR(F82&lt;0,F82&gt;E82,ROUND(F82,2)&lt;&gt;F82),"Revisar pagado","OK")))))))))</x:f>
      </x:c>
    </x:row>
    <x:row r="83" ht="29" customHeight="1">
      <x:c r="A83" s="12"/>
      <x:c r="B83" s="12"/>
      <x:c r="C83" s="12"/>
      <x:c r="D83" s="13"/>
      <x:c r="E83" s="14"/>
      <x:c r="F83" s="14"/>
      <x:c r="G83" s="15" t="str">
        <x:f>IF(J83="OK",ROUND(E83-F83,2),"")</x:f>
      </x:c>
      <x:c r="H83" s="16" t="str">
        <x:f>IF(J83="","",IF(J83&lt;&gt;"OK","Revisar datos",IF(G83=0,"Pagado",IF(Agenda!$E$4&lt;&gt;"OK","Revisar ajustes",IF(D83&lt;Agenda!$B$5,"Vencido",IF(D83&lt;=Agenda!$B$5+Agenda!$E$5,"Próximo","Pendiente"))))))</x:f>
      </x:c>
      <x:c r="I83" s="12"/>
      <x:c r="J83" s="16" t="str">
        <x:f>IF(COUNTA(A83:F83,I83)=0,"",IF(OR(A83="",B83="",C83=""),"Revisar identificación",IF(COUNTIFS($A$10:$A$209,"="&amp;SUBSTITUTE(SUBSTITUTE(SUBSTITUTE(A83,"~","~~"),"*","~*"),"?","~?"))&gt;1,"Revisar ID repetido",IF(NOT(ISNUMBER(D83)),"Revisar vencimiento",IF(OR(D83&lt;DATE(2000,1,1),D83&gt;DATE(2099,12,31),D83&lt;&gt;INT(D83)),"Revisar vencimiento",IF(NOT(ISNUMBER(E83)),"Revisar importe",IF(OR(E83&lt;=0,ROUND(E83,2)&lt;&gt;E83),"Revisar importe",IF(NOT(ISNUMBER(F83)),"Revisar pagado",IF(OR(F83&lt;0,F83&gt;E83,ROUND(F83,2)&lt;&gt;F83),"Revisar pagado","OK")))))))))</x:f>
      </x:c>
    </x:row>
    <x:row r="84" ht="29" customHeight="1">
      <x:c r="A84" s="12"/>
      <x:c r="B84" s="12"/>
      <x:c r="C84" s="12"/>
      <x:c r="D84" s="13"/>
      <x:c r="E84" s="14"/>
      <x:c r="F84" s="14"/>
      <x:c r="G84" s="15" t="str">
        <x:f>IF(J84="OK",ROUND(E84-F84,2),"")</x:f>
      </x:c>
      <x:c r="H84" s="16" t="str">
        <x:f>IF(J84="","",IF(J84&lt;&gt;"OK","Revisar datos",IF(G84=0,"Pagado",IF(Agenda!$E$4&lt;&gt;"OK","Revisar ajustes",IF(D84&lt;Agenda!$B$5,"Vencido",IF(D84&lt;=Agenda!$B$5+Agenda!$E$5,"Próximo","Pendiente"))))))</x:f>
      </x:c>
      <x:c r="I84" s="12"/>
      <x:c r="J84" s="16" t="str">
        <x:f>IF(COUNTA(A84:F84,I84)=0,"",IF(OR(A84="",B84="",C84=""),"Revisar identificación",IF(COUNTIFS($A$10:$A$209,"="&amp;SUBSTITUTE(SUBSTITUTE(SUBSTITUTE(A84,"~","~~"),"*","~*"),"?","~?"))&gt;1,"Revisar ID repetido",IF(NOT(ISNUMBER(D84)),"Revisar vencimiento",IF(OR(D84&lt;DATE(2000,1,1),D84&gt;DATE(2099,12,31),D84&lt;&gt;INT(D84)),"Revisar vencimiento",IF(NOT(ISNUMBER(E84)),"Revisar importe",IF(OR(E84&lt;=0,ROUND(E84,2)&lt;&gt;E84),"Revisar importe",IF(NOT(ISNUMBER(F84)),"Revisar pagado",IF(OR(F84&lt;0,F84&gt;E84,ROUND(F84,2)&lt;&gt;F84),"Revisar pagado","OK")))))))))</x:f>
      </x:c>
    </x:row>
    <x:row r="85" ht="29" customHeight="1">
      <x:c r="A85" s="12"/>
      <x:c r="B85" s="12"/>
      <x:c r="C85" s="12"/>
      <x:c r="D85" s="13"/>
      <x:c r="E85" s="14"/>
      <x:c r="F85" s="14"/>
      <x:c r="G85" s="15" t="str">
        <x:f>IF(J85="OK",ROUND(E85-F85,2),"")</x:f>
      </x:c>
      <x:c r="H85" s="16" t="str">
        <x:f>IF(J85="","",IF(J85&lt;&gt;"OK","Revisar datos",IF(G85=0,"Pagado",IF(Agenda!$E$4&lt;&gt;"OK","Revisar ajustes",IF(D85&lt;Agenda!$B$5,"Vencido",IF(D85&lt;=Agenda!$B$5+Agenda!$E$5,"Próximo","Pendiente"))))))</x:f>
      </x:c>
      <x:c r="I85" s="12"/>
      <x:c r="J85" s="16" t="str">
        <x:f>IF(COUNTA(A85:F85,I85)=0,"",IF(OR(A85="",B85="",C85=""),"Revisar identificación",IF(COUNTIFS($A$10:$A$209,"="&amp;SUBSTITUTE(SUBSTITUTE(SUBSTITUTE(A85,"~","~~"),"*","~*"),"?","~?"))&gt;1,"Revisar ID repetido",IF(NOT(ISNUMBER(D85)),"Revisar vencimiento",IF(OR(D85&lt;DATE(2000,1,1),D85&gt;DATE(2099,12,31),D85&lt;&gt;INT(D85)),"Revisar vencimiento",IF(NOT(ISNUMBER(E85)),"Revisar importe",IF(OR(E85&lt;=0,ROUND(E85,2)&lt;&gt;E85),"Revisar importe",IF(NOT(ISNUMBER(F85)),"Revisar pagado",IF(OR(F85&lt;0,F85&gt;E85,ROUND(F85,2)&lt;&gt;F85),"Revisar pagado","OK")))))))))</x:f>
      </x:c>
    </x:row>
    <x:row r="86" ht="29" customHeight="1">
      <x:c r="A86" s="12"/>
      <x:c r="B86" s="12"/>
      <x:c r="C86" s="12"/>
      <x:c r="D86" s="13"/>
      <x:c r="E86" s="14"/>
      <x:c r="F86" s="14"/>
      <x:c r="G86" s="15" t="str">
        <x:f>IF(J86="OK",ROUND(E86-F86,2),"")</x:f>
      </x:c>
      <x:c r="H86" s="16" t="str">
        <x:f>IF(J86="","",IF(J86&lt;&gt;"OK","Revisar datos",IF(G86=0,"Pagado",IF(Agenda!$E$4&lt;&gt;"OK","Revisar ajustes",IF(D86&lt;Agenda!$B$5,"Vencido",IF(D86&lt;=Agenda!$B$5+Agenda!$E$5,"Próximo","Pendiente"))))))</x:f>
      </x:c>
      <x:c r="I86" s="12"/>
      <x:c r="J86" s="16" t="str">
        <x:f>IF(COUNTA(A86:F86,I86)=0,"",IF(OR(A86="",B86="",C86=""),"Revisar identificación",IF(COUNTIFS($A$10:$A$209,"="&amp;SUBSTITUTE(SUBSTITUTE(SUBSTITUTE(A86,"~","~~"),"*","~*"),"?","~?"))&gt;1,"Revisar ID repetido",IF(NOT(ISNUMBER(D86)),"Revisar vencimiento",IF(OR(D86&lt;DATE(2000,1,1),D86&gt;DATE(2099,12,31),D86&lt;&gt;INT(D86)),"Revisar vencimiento",IF(NOT(ISNUMBER(E86)),"Revisar importe",IF(OR(E86&lt;=0,ROUND(E86,2)&lt;&gt;E86),"Revisar importe",IF(NOT(ISNUMBER(F86)),"Revisar pagado",IF(OR(F86&lt;0,F86&gt;E86,ROUND(F86,2)&lt;&gt;F86),"Revisar pagado","OK")))))))))</x:f>
      </x:c>
    </x:row>
    <x:row r="87" ht="29" customHeight="1">
      <x:c r="A87" s="12"/>
      <x:c r="B87" s="12"/>
      <x:c r="C87" s="12"/>
      <x:c r="D87" s="13"/>
      <x:c r="E87" s="14"/>
      <x:c r="F87" s="14"/>
      <x:c r="G87" s="15" t="str">
        <x:f>IF(J87="OK",ROUND(E87-F87,2),"")</x:f>
      </x:c>
      <x:c r="H87" s="16" t="str">
        <x:f>IF(J87="","",IF(J87&lt;&gt;"OK","Revisar datos",IF(G87=0,"Pagado",IF(Agenda!$E$4&lt;&gt;"OK","Revisar ajustes",IF(D87&lt;Agenda!$B$5,"Vencido",IF(D87&lt;=Agenda!$B$5+Agenda!$E$5,"Próximo","Pendiente"))))))</x:f>
      </x:c>
      <x:c r="I87" s="12"/>
      <x:c r="J87" s="16" t="str">
        <x:f>IF(COUNTA(A87:F87,I87)=0,"",IF(OR(A87="",B87="",C87=""),"Revisar identificación",IF(COUNTIFS($A$10:$A$209,"="&amp;SUBSTITUTE(SUBSTITUTE(SUBSTITUTE(A87,"~","~~"),"*","~*"),"?","~?"))&gt;1,"Revisar ID repetido",IF(NOT(ISNUMBER(D87)),"Revisar vencimiento",IF(OR(D87&lt;DATE(2000,1,1),D87&gt;DATE(2099,12,31),D87&lt;&gt;INT(D87)),"Revisar vencimiento",IF(NOT(ISNUMBER(E87)),"Revisar importe",IF(OR(E87&lt;=0,ROUND(E87,2)&lt;&gt;E87),"Revisar importe",IF(NOT(ISNUMBER(F87)),"Revisar pagado",IF(OR(F87&lt;0,F87&gt;E87,ROUND(F87,2)&lt;&gt;F87),"Revisar pagado","OK")))))))))</x:f>
      </x:c>
    </x:row>
    <x:row r="88" ht="29" customHeight="1">
      <x:c r="A88" s="12"/>
      <x:c r="B88" s="12"/>
      <x:c r="C88" s="12"/>
      <x:c r="D88" s="13"/>
      <x:c r="E88" s="14"/>
      <x:c r="F88" s="14"/>
      <x:c r="G88" s="15" t="str">
        <x:f>IF(J88="OK",ROUND(E88-F88,2),"")</x:f>
      </x:c>
      <x:c r="H88" s="16" t="str">
        <x:f>IF(J88="","",IF(J88&lt;&gt;"OK","Revisar datos",IF(G88=0,"Pagado",IF(Agenda!$E$4&lt;&gt;"OK","Revisar ajustes",IF(D88&lt;Agenda!$B$5,"Vencido",IF(D88&lt;=Agenda!$B$5+Agenda!$E$5,"Próximo","Pendiente"))))))</x:f>
      </x:c>
      <x:c r="I88" s="12"/>
      <x:c r="J88" s="16" t="str">
        <x:f>IF(COUNTA(A88:F88,I88)=0,"",IF(OR(A88="",B88="",C88=""),"Revisar identificación",IF(COUNTIFS($A$10:$A$209,"="&amp;SUBSTITUTE(SUBSTITUTE(SUBSTITUTE(A88,"~","~~"),"*","~*"),"?","~?"))&gt;1,"Revisar ID repetido",IF(NOT(ISNUMBER(D88)),"Revisar vencimiento",IF(OR(D88&lt;DATE(2000,1,1),D88&gt;DATE(2099,12,31),D88&lt;&gt;INT(D88)),"Revisar vencimiento",IF(NOT(ISNUMBER(E88)),"Revisar importe",IF(OR(E88&lt;=0,ROUND(E88,2)&lt;&gt;E88),"Revisar importe",IF(NOT(ISNUMBER(F88)),"Revisar pagado",IF(OR(F88&lt;0,F88&gt;E88,ROUND(F88,2)&lt;&gt;F88),"Revisar pagado","OK")))))))))</x:f>
      </x:c>
    </x:row>
    <x:row r="89" ht="29" customHeight="1">
      <x:c r="A89" s="12"/>
      <x:c r="B89" s="12"/>
      <x:c r="C89" s="12"/>
      <x:c r="D89" s="13"/>
      <x:c r="E89" s="14"/>
      <x:c r="F89" s="14"/>
      <x:c r="G89" s="15" t="str">
        <x:f>IF(J89="OK",ROUND(E89-F89,2),"")</x:f>
      </x:c>
      <x:c r="H89" s="16" t="str">
        <x:f>IF(J89="","",IF(J89&lt;&gt;"OK","Revisar datos",IF(G89=0,"Pagado",IF(Agenda!$E$4&lt;&gt;"OK","Revisar ajustes",IF(D89&lt;Agenda!$B$5,"Vencido",IF(D89&lt;=Agenda!$B$5+Agenda!$E$5,"Próximo","Pendiente"))))))</x:f>
      </x:c>
      <x:c r="I89" s="12"/>
      <x:c r="J89" s="16" t="str">
        <x:f>IF(COUNTA(A89:F89,I89)=0,"",IF(OR(A89="",B89="",C89=""),"Revisar identificación",IF(COUNTIFS($A$10:$A$209,"="&amp;SUBSTITUTE(SUBSTITUTE(SUBSTITUTE(A89,"~","~~"),"*","~*"),"?","~?"))&gt;1,"Revisar ID repetido",IF(NOT(ISNUMBER(D89)),"Revisar vencimiento",IF(OR(D89&lt;DATE(2000,1,1),D89&gt;DATE(2099,12,31),D89&lt;&gt;INT(D89)),"Revisar vencimiento",IF(NOT(ISNUMBER(E89)),"Revisar importe",IF(OR(E89&lt;=0,ROUND(E89,2)&lt;&gt;E89),"Revisar importe",IF(NOT(ISNUMBER(F89)),"Revisar pagado",IF(OR(F89&lt;0,F89&gt;E89,ROUND(F89,2)&lt;&gt;F89),"Revisar pagado","OK")))))))))</x:f>
      </x:c>
    </x:row>
    <x:row r="90" ht="29" customHeight="1">
      <x:c r="A90" s="12"/>
      <x:c r="B90" s="12"/>
      <x:c r="C90" s="12"/>
      <x:c r="D90" s="13"/>
      <x:c r="E90" s="14"/>
      <x:c r="F90" s="14"/>
      <x:c r="G90" s="15" t="str">
        <x:f>IF(J90="OK",ROUND(E90-F90,2),"")</x:f>
      </x:c>
      <x:c r="H90" s="16" t="str">
        <x:f>IF(J90="","",IF(J90&lt;&gt;"OK","Revisar datos",IF(G90=0,"Pagado",IF(Agenda!$E$4&lt;&gt;"OK","Revisar ajustes",IF(D90&lt;Agenda!$B$5,"Vencido",IF(D90&lt;=Agenda!$B$5+Agenda!$E$5,"Próximo","Pendiente"))))))</x:f>
      </x:c>
      <x:c r="I90" s="12"/>
      <x:c r="J90" s="16" t="str">
        <x:f>IF(COUNTA(A90:F90,I90)=0,"",IF(OR(A90="",B90="",C90=""),"Revisar identificación",IF(COUNTIFS($A$10:$A$209,"="&amp;SUBSTITUTE(SUBSTITUTE(SUBSTITUTE(A90,"~","~~"),"*","~*"),"?","~?"))&gt;1,"Revisar ID repetido",IF(NOT(ISNUMBER(D90)),"Revisar vencimiento",IF(OR(D90&lt;DATE(2000,1,1),D90&gt;DATE(2099,12,31),D90&lt;&gt;INT(D90)),"Revisar vencimiento",IF(NOT(ISNUMBER(E90)),"Revisar importe",IF(OR(E90&lt;=0,ROUND(E90,2)&lt;&gt;E90),"Revisar importe",IF(NOT(ISNUMBER(F90)),"Revisar pagado",IF(OR(F90&lt;0,F90&gt;E90,ROUND(F90,2)&lt;&gt;F90),"Revisar pagado","OK")))))))))</x:f>
      </x:c>
    </x:row>
    <x:row r="91" ht="29" customHeight="1">
      <x:c r="A91" s="12"/>
      <x:c r="B91" s="12"/>
      <x:c r="C91" s="12"/>
      <x:c r="D91" s="13"/>
      <x:c r="E91" s="14"/>
      <x:c r="F91" s="14"/>
      <x:c r="G91" s="15" t="str">
        <x:f>IF(J91="OK",ROUND(E91-F91,2),"")</x:f>
      </x:c>
      <x:c r="H91" s="16" t="str">
        <x:f>IF(J91="","",IF(J91&lt;&gt;"OK","Revisar datos",IF(G91=0,"Pagado",IF(Agenda!$E$4&lt;&gt;"OK","Revisar ajustes",IF(D91&lt;Agenda!$B$5,"Vencido",IF(D91&lt;=Agenda!$B$5+Agenda!$E$5,"Próximo","Pendiente"))))))</x:f>
      </x:c>
      <x:c r="I91" s="12"/>
      <x:c r="J91" s="16" t="str">
        <x:f>IF(COUNTA(A91:F91,I91)=0,"",IF(OR(A91="",B91="",C91=""),"Revisar identificación",IF(COUNTIFS($A$10:$A$209,"="&amp;SUBSTITUTE(SUBSTITUTE(SUBSTITUTE(A91,"~","~~"),"*","~*"),"?","~?"))&gt;1,"Revisar ID repetido",IF(NOT(ISNUMBER(D91)),"Revisar vencimiento",IF(OR(D91&lt;DATE(2000,1,1),D91&gt;DATE(2099,12,31),D91&lt;&gt;INT(D91)),"Revisar vencimiento",IF(NOT(ISNUMBER(E91)),"Revisar importe",IF(OR(E91&lt;=0,ROUND(E91,2)&lt;&gt;E91),"Revisar importe",IF(NOT(ISNUMBER(F91)),"Revisar pagado",IF(OR(F91&lt;0,F91&gt;E91,ROUND(F91,2)&lt;&gt;F91),"Revisar pagado","OK")))))))))</x:f>
      </x:c>
    </x:row>
    <x:row r="92" ht="29" customHeight="1">
      <x:c r="A92" s="12"/>
      <x:c r="B92" s="12"/>
      <x:c r="C92" s="12"/>
      <x:c r="D92" s="13"/>
      <x:c r="E92" s="14"/>
      <x:c r="F92" s="14"/>
      <x:c r="G92" s="15" t="str">
        <x:f>IF(J92="OK",ROUND(E92-F92,2),"")</x:f>
      </x:c>
      <x:c r="H92" s="16" t="str">
        <x:f>IF(J92="","",IF(J92&lt;&gt;"OK","Revisar datos",IF(G92=0,"Pagado",IF(Agenda!$E$4&lt;&gt;"OK","Revisar ajustes",IF(D92&lt;Agenda!$B$5,"Vencido",IF(D92&lt;=Agenda!$B$5+Agenda!$E$5,"Próximo","Pendiente"))))))</x:f>
      </x:c>
      <x:c r="I92" s="12"/>
      <x:c r="J92" s="16" t="str">
        <x:f>IF(COUNTA(A92:F92,I92)=0,"",IF(OR(A92="",B92="",C92=""),"Revisar identificación",IF(COUNTIFS($A$10:$A$209,"="&amp;SUBSTITUTE(SUBSTITUTE(SUBSTITUTE(A92,"~","~~"),"*","~*"),"?","~?"))&gt;1,"Revisar ID repetido",IF(NOT(ISNUMBER(D92)),"Revisar vencimiento",IF(OR(D92&lt;DATE(2000,1,1),D92&gt;DATE(2099,12,31),D92&lt;&gt;INT(D92)),"Revisar vencimiento",IF(NOT(ISNUMBER(E92)),"Revisar importe",IF(OR(E92&lt;=0,ROUND(E92,2)&lt;&gt;E92),"Revisar importe",IF(NOT(ISNUMBER(F92)),"Revisar pagado",IF(OR(F92&lt;0,F92&gt;E92,ROUND(F92,2)&lt;&gt;F92),"Revisar pagado","OK")))))))))</x:f>
      </x:c>
    </x:row>
    <x:row r="93" ht="29" customHeight="1">
      <x:c r="A93" s="12"/>
      <x:c r="B93" s="12"/>
      <x:c r="C93" s="12"/>
      <x:c r="D93" s="13"/>
      <x:c r="E93" s="14"/>
      <x:c r="F93" s="14"/>
      <x:c r="G93" s="15" t="str">
        <x:f>IF(J93="OK",ROUND(E93-F93,2),"")</x:f>
      </x:c>
      <x:c r="H93" s="16" t="str">
        <x:f>IF(J93="","",IF(J93&lt;&gt;"OK","Revisar datos",IF(G93=0,"Pagado",IF(Agenda!$E$4&lt;&gt;"OK","Revisar ajustes",IF(D93&lt;Agenda!$B$5,"Vencido",IF(D93&lt;=Agenda!$B$5+Agenda!$E$5,"Próximo","Pendiente"))))))</x:f>
      </x:c>
      <x:c r="I93" s="12"/>
      <x:c r="J93" s="16" t="str">
        <x:f>IF(COUNTA(A93:F93,I93)=0,"",IF(OR(A93="",B93="",C93=""),"Revisar identificación",IF(COUNTIFS($A$10:$A$209,"="&amp;SUBSTITUTE(SUBSTITUTE(SUBSTITUTE(A93,"~","~~"),"*","~*"),"?","~?"))&gt;1,"Revisar ID repetido",IF(NOT(ISNUMBER(D93)),"Revisar vencimiento",IF(OR(D93&lt;DATE(2000,1,1),D93&gt;DATE(2099,12,31),D93&lt;&gt;INT(D93)),"Revisar vencimiento",IF(NOT(ISNUMBER(E93)),"Revisar importe",IF(OR(E93&lt;=0,ROUND(E93,2)&lt;&gt;E93),"Revisar importe",IF(NOT(ISNUMBER(F93)),"Revisar pagado",IF(OR(F93&lt;0,F93&gt;E93,ROUND(F93,2)&lt;&gt;F93),"Revisar pagado","OK")))))))))</x:f>
      </x:c>
    </x:row>
    <x:row r="94" ht="29" customHeight="1">
      <x:c r="A94" s="12"/>
      <x:c r="B94" s="12"/>
      <x:c r="C94" s="12"/>
      <x:c r="D94" s="13"/>
      <x:c r="E94" s="14"/>
      <x:c r="F94" s="14"/>
      <x:c r="G94" s="15" t="str">
        <x:f>IF(J94="OK",ROUND(E94-F94,2),"")</x:f>
      </x:c>
      <x:c r="H94" s="16" t="str">
        <x:f>IF(J94="","",IF(J94&lt;&gt;"OK","Revisar datos",IF(G94=0,"Pagado",IF(Agenda!$E$4&lt;&gt;"OK","Revisar ajustes",IF(D94&lt;Agenda!$B$5,"Vencido",IF(D94&lt;=Agenda!$B$5+Agenda!$E$5,"Próximo","Pendiente"))))))</x:f>
      </x:c>
      <x:c r="I94" s="12"/>
      <x:c r="J94" s="16" t="str">
        <x:f>IF(COUNTA(A94:F94,I94)=0,"",IF(OR(A94="",B94="",C94=""),"Revisar identificación",IF(COUNTIFS($A$10:$A$209,"="&amp;SUBSTITUTE(SUBSTITUTE(SUBSTITUTE(A94,"~","~~"),"*","~*"),"?","~?"))&gt;1,"Revisar ID repetido",IF(NOT(ISNUMBER(D94)),"Revisar vencimiento",IF(OR(D94&lt;DATE(2000,1,1),D94&gt;DATE(2099,12,31),D94&lt;&gt;INT(D94)),"Revisar vencimiento",IF(NOT(ISNUMBER(E94)),"Revisar importe",IF(OR(E94&lt;=0,ROUND(E94,2)&lt;&gt;E94),"Revisar importe",IF(NOT(ISNUMBER(F94)),"Revisar pagado",IF(OR(F94&lt;0,F94&gt;E94,ROUND(F94,2)&lt;&gt;F94),"Revisar pagado","OK")))))))))</x:f>
      </x:c>
    </x:row>
    <x:row r="95" ht="29" customHeight="1">
      <x:c r="A95" s="12"/>
      <x:c r="B95" s="12"/>
      <x:c r="C95" s="12"/>
      <x:c r="D95" s="13"/>
      <x:c r="E95" s="14"/>
      <x:c r="F95" s="14"/>
      <x:c r="G95" s="15" t="str">
        <x:f>IF(J95="OK",ROUND(E95-F95,2),"")</x:f>
      </x:c>
      <x:c r="H95" s="16" t="str">
        <x:f>IF(J95="","",IF(J95&lt;&gt;"OK","Revisar datos",IF(G95=0,"Pagado",IF(Agenda!$E$4&lt;&gt;"OK","Revisar ajustes",IF(D95&lt;Agenda!$B$5,"Vencido",IF(D95&lt;=Agenda!$B$5+Agenda!$E$5,"Próximo","Pendiente"))))))</x:f>
      </x:c>
      <x:c r="I95" s="12"/>
      <x:c r="J95" s="16" t="str">
        <x:f>IF(COUNTA(A95:F95,I95)=0,"",IF(OR(A95="",B95="",C95=""),"Revisar identificación",IF(COUNTIFS($A$10:$A$209,"="&amp;SUBSTITUTE(SUBSTITUTE(SUBSTITUTE(A95,"~","~~"),"*","~*"),"?","~?"))&gt;1,"Revisar ID repetido",IF(NOT(ISNUMBER(D95)),"Revisar vencimiento",IF(OR(D95&lt;DATE(2000,1,1),D95&gt;DATE(2099,12,31),D95&lt;&gt;INT(D95)),"Revisar vencimiento",IF(NOT(ISNUMBER(E95)),"Revisar importe",IF(OR(E95&lt;=0,ROUND(E95,2)&lt;&gt;E95),"Revisar importe",IF(NOT(ISNUMBER(F95)),"Revisar pagado",IF(OR(F95&lt;0,F95&gt;E95,ROUND(F95,2)&lt;&gt;F95),"Revisar pagado","OK")))))))))</x:f>
      </x:c>
    </x:row>
    <x:row r="96" ht="29" customHeight="1">
      <x:c r="A96" s="12"/>
      <x:c r="B96" s="12"/>
      <x:c r="C96" s="12"/>
      <x:c r="D96" s="13"/>
      <x:c r="E96" s="14"/>
      <x:c r="F96" s="14"/>
      <x:c r="G96" s="15" t="str">
        <x:f>IF(J96="OK",ROUND(E96-F96,2),"")</x:f>
      </x:c>
      <x:c r="H96" s="16" t="str">
        <x:f>IF(J96="","",IF(J96&lt;&gt;"OK","Revisar datos",IF(G96=0,"Pagado",IF(Agenda!$E$4&lt;&gt;"OK","Revisar ajustes",IF(D96&lt;Agenda!$B$5,"Vencido",IF(D96&lt;=Agenda!$B$5+Agenda!$E$5,"Próximo","Pendiente"))))))</x:f>
      </x:c>
      <x:c r="I96" s="12"/>
      <x:c r="J96" s="16" t="str">
        <x:f>IF(COUNTA(A96:F96,I96)=0,"",IF(OR(A96="",B96="",C96=""),"Revisar identificación",IF(COUNTIFS($A$10:$A$209,"="&amp;SUBSTITUTE(SUBSTITUTE(SUBSTITUTE(A96,"~","~~"),"*","~*"),"?","~?"))&gt;1,"Revisar ID repetido",IF(NOT(ISNUMBER(D96)),"Revisar vencimiento",IF(OR(D96&lt;DATE(2000,1,1),D96&gt;DATE(2099,12,31),D96&lt;&gt;INT(D96)),"Revisar vencimiento",IF(NOT(ISNUMBER(E96)),"Revisar importe",IF(OR(E96&lt;=0,ROUND(E96,2)&lt;&gt;E96),"Revisar importe",IF(NOT(ISNUMBER(F96)),"Revisar pagado",IF(OR(F96&lt;0,F96&gt;E96,ROUND(F96,2)&lt;&gt;F96),"Revisar pagado","OK")))))))))</x:f>
      </x:c>
    </x:row>
    <x:row r="97" ht="29" customHeight="1">
      <x:c r="A97" s="12"/>
      <x:c r="B97" s="12"/>
      <x:c r="C97" s="12"/>
      <x:c r="D97" s="13"/>
      <x:c r="E97" s="14"/>
      <x:c r="F97" s="14"/>
      <x:c r="G97" s="15" t="str">
        <x:f>IF(J97="OK",ROUND(E97-F97,2),"")</x:f>
      </x:c>
      <x:c r="H97" s="16" t="str">
        <x:f>IF(J97="","",IF(J97&lt;&gt;"OK","Revisar datos",IF(G97=0,"Pagado",IF(Agenda!$E$4&lt;&gt;"OK","Revisar ajustes",IF(D97&lt;Agenda!$B$5,"Vencido",IF(D97&lt;=Agenda!$B$5+Agenda!$E$5,"Próximo","Pendiente"))))))</x:f>
      </x:c>
      <x:c r="I97" s="12"/>
      <x:c r="J97" s="16" t="str">
        <x:f>IF(COUNTA(A97:F97,I97)=0,"",IF(OR(A97="",B97="",C97=""),"Revisar identificación",IF(COUNTIFS($A$10:$A$209,"="&amp;SUBSTITUTE(SUBSTITUTE(SUBSTITUTE(A97,"~","~~"),"*","~*"),"?","~?"))&gt;1,"Revisar ID repetido",IF(NOT(ISNUMBER(D97)),"Revisar vencimiento",IF(OR(D97&lt;DATE(2000,1,1),D97&gt;DATE(2099,12,31),D97&lt;&gt;INT(D97)),"Revisar vencimiento",IF(NOT(ISNUMBER(E97)),"Revisar importe",IF(OR(E97&lt;=0,ROUND(E97,2)&lt;&gt;E97),"Revisar importe",IF(NOT(ISNUMBER(F97)),"Revisar pagado",IF(OR(F97&lt;0,F97&gt;E97,ROUND(F97,2)&lt;&gt;F97),"Revisar pagado","OK")))))))))</x:f>
      </x:c>
    </x:row>
    <x:row r="98" ht="29" customHeight="1">
      <x:c r="A98" s="12"/>
      <x:c r="B98" s="12"/>
      <x:c r="C98" s="12"/>
      <x:c r="D98" s="13"/>
      <x:c r="E98" s="14"/>
      <x:c r="F98" s="14"/>
      <x:c r="G98" s="15" t="str">
        <x:f>IF(J98="OK",ROUND(E98-F98,2),"")</x:f>
      </x:c>
      <x:c r="H98" s="16" t="str">
        <x:f>IF(J98="","",IF(J98&lt;&gt;"OK","Revisar datos",IF(G98=0,"Pagado",IF(Agenda!$E$4&lt;&gt;"OK","Revisar ajustes",IF(D98&lt;Agenda!$B$5,"Vencido",IF(D98&lt;=Agenda!$B$5+Agenda!$E$5,"Próximo","Pendiente"))))))</x:f>
      </x:c>
      <x:c r="I98" s="12"/>
      <x:c r="J98" s="16" t="str">
        <x:f>IF(COUNTA(A98:F98,I98)=0,"",IF(OR(A98="",B98="",C98=""),"Revisar identificación",IF(COUNTIFS($A$10:$A$209,"="&amp;SUBSTITUTE(SUBSTITUTE(SUBSTITUTE(A98,"~","~~"),"*","~*"),"?","~?"))&gt;1,"Revisar ID repetido",IF(NOT(ISNUMBER(D98)),"Revisar vencimiento",IF(OR(D98&lt;DATE(2000,1,1),D98&gt;DATE(2099,12,31),D98&lt;&gt;INT(D98)),"Revisar vencimiento",IF(NOT(ISNUMBER(E98)),"Revisar importe",IF(OR(E98&lt;=0,ROUND(E98,2)&lt;&gt;E98),"Revisar importe",IF(NOT(ISNUMBER(F98)),"Revisar pagado",IF(OR(F98&lt;0,F98&gt;E98,ROUND(F98,2)&lt;&gt;F98),"Revisar pagado","OK")))))))))</x:f>
      </x:c>
    </x:row>
    <x:row r="99" ht="29" customHeight="1">
      <x:c r="A99" s="12"/>
      <x:c r="B99" s="12"/>
      <x:c r="C99" s="12"/>
      <x:c r="D99" s="13"/>
      <x:c r="E99" s="14"/>
      <x:c r="F99" s="14"/>
      <x:c r="G99" s="15" t="str">
        <x:f>IF(J99="OK",ROUND(E99-F99,2),"")</x:f>
      </x:c>
      <x:c r="H99" s="16" t="str">
        <x:f>IF(J99="","",IF(J99&lt;&gt;"OK","Revisar datos",IF(G99=0,"Pagado",IF(Agenda!$E$4&lt;&gt;"OK","Revisar ajustes",IF(D99&lt;Agenda!$B$5,"Vencido",IF(D99&lt;=Agenda!$B$5+Agenda!$E$5,"Próximo","Pendiente"))))))</x:f>
      </x:c>
      <x:c r="I99" s="12"/>
      <x:c r="J99" s="16" t="str">
        <x:f>IF(COUNTA(A99:F99,I99)=0,"",IF(OR(A99="",B99="",C99=""),"Revisar identificación",IF(COUNTIFS($A$10:$A$209,"="&amp;SUBSTITUTE(SUBSTITUTE(SUBSTITUTE(A99,"~","~~"),"*","~*"),"?","~?"))&gt;1,"Revisar ID repetido",IF(NOT(ISNUMBER(D99)),"Revisar vencimiento",IF(OR(D99&lt;DATE(2000,1,1),D99&gt;DATE(2099,12,31),D99&lt;&gt;INT(D99)),"Revisar vencimiento",IF(NOT(ISNUMBER(E99)),"Revisar importe",IF(OR(E99&lt;=0,ROUND(E99,2)&lt;&gt;E99),"Revisar importe",IF(NOT(ISNUMBER(F99)),"Revisar pagado",IF(OR(F99&lt;0,F99&gt;E99,ROUND(F99,2)&lt;&gt;F99),"Revisar pagado","OK")))))))))</x:f>
      </x:c>
    </x:row>
    <x:row r="100" ht="29" customHeight="1">
      <x:c r="A100" s="12"/>
      <x:c r="B100" s="12"/>
      <x:c r="C100" s="12"/>
      <x:c r="D100" s="13"/>
      <x:c r="E100" s="14"/>
      <x:c r="F100" s="14"/>
      <x:c r="G100" s="15" t="str">
        <x:f>IF(J100="OK",ROUND(E100-F100,2),"")</x:f>
      </x:c>
      <x:c r="H100" s="16" t="str">
        <x:f>IF(J100="","",IF(J100&lt;&gt;"OK","Revisar datos",IF(G100=0,"Pagado",IF(Agenda!$E$4&lt;&gt;"OK","Revisar ajustes",IF(D100&lt;Agenda!$B$5,"Vencido",IF(D100&lt;=Agenda!$B$5+Agenda!$E$5,"Próximo","Pendiente"))))))</x:f>
      </x:c>
      <x:c r="I100" s="12"/>
      <x:c r="J100" s="16" t="str">
        <x:f>IF(COUNTA(A100:F100,I100)=0,"",IF(OR(A100="",B100="",C100=""),"Revisar identificación",IF(COUNTIFS($A$10:$A$209,"="&amp;SUBSTITUTE(SUBSTITUTE(SUBSTITUTE(A100,"~","~~"),"*","~*"),"?","~?"))&gt;1,"Revisar ID repetido",IF(NOT(ISNUMBER(D100)),"Revisar vencimiento",IF(OR(D100&lt;DATE(2000,1,1),D100&gt;DATE(2099,12,31),D100&lt;&gt;INT(D100)),"Revisar vencimiento",IF(NOT(ISNUMBER(E100)),"Revisar importe",IF(OR(E100&lt;=0,ROUND(E100,2)&lt;&gt;E100),"Revisar importe",IF(NOT(ISNUMBER(F100)),"Revisar pagado",IF(OR(F100&lt;0,F100&gt;E100,ROUND(F100,2)&lt;&gt;F100),"Revisar pagado","OK")))))))))</x:f>
      </x:c>
    </x:row>
    <x:row r="101" ht="29" customHeight="1">
      <x:c r="A101" s="12"/>
      <x:c r="B101" s="12"/>
      <x:c r="C101" s="12"/>
      <x:c r="D101" s="13"/>
      <x:c r="E101" s="14"/>
      <x:c r="F101" s="14"/>
      <x:c r="G101" s="15" t="str">
        <x:f>IF(J101="OK",ROUND(E101-F101,2),"")</x:f>
      </x:c>
      <x:c r="H101" s="16" t="str">
        <x:f>IF(J101="","",IF(J101&lt;&gt;"OK","Revisar datos",IF(G101=0,"Pagado",IF(Agenda!$E$4&lt;&gt;"OK","Revisar ajustes",IF(D101&lt;Agenda!$B$5,"Vencido",IF(D101&lt;=Agenda!$B$5+Agenda!$E$5,"Próximo","Pendiente"))))))</x:f>
      </x:c>
      <x:c r="I101" s="12"/>
      <x:c r="J101" s="16" t="str">
        <x:f>IF(COUNTA(A101:F101,I101)=0,"",IF(OR(A101="",B101="",C101=""),"Revisar identificación",IF(COUNTIFS($A$10:$A$209,"="&amp;SUBSTITUTE(SUBSTITUTE(SUBSTITUTE(A101,"~","~~"),"*","~*"),"?","~?"))&gt;1,"Revisar ID repetido",IF(NOT(ISNUMBER(D101)),"Revisar vencimiento",IF(OR(D101&lt;DATE(2000,1,1),D101&gt;DATE(2099,12,31),D101&lt;&gt;INT(D101)),"Revisar vencimiento",IF(NOT(ISNUMBER(E101)),"Revisar importe",IF(OR(E101&lt;=0,ROUND(E101,2)&lt;&gt;E101),"Revisar importe",IF(NOT(ISNUMBER(F101)),"Revisar pagado",IF(OR(F101&lt;0,F101&gt;E101,ROUND(F101,2)&lt;&gt;F101),"Revisar pagado","OK")))))))))</x:f>
      </x:c>
    </x:row>
    <x:row r="102" ht="29" customHeight="1">
      <x:c r="A102" s="12"/>
      <x:c r="B102" s="12"/>
      <x:c r="C102" s="12"/>
      <x:c r="D102" s="13"/>
      <x:c r="E102" s="14"/>
      <x:c r="F102" s="14"/>
      <x:c r="G102" s="15" t="str">
        <x:f>IF(J102="OK",ROUND(E102-F102,2),"")</x:f>
      </x:c>
      <x:c r="H102" s="16" t="str">
        <x:f>IF(J102="","",IF(J102&lt;&gt;"OK","Revisar datos",IF(G102=0,"Pagado",IF(Agenda!$E$4&lt;&gt;"OK","Revisar ajustes",IF(D102&lt;Agenda!$B$5,"Vencido",IF(D102&lt;=Agenda!$B$5+Agenda!$E$5,"Próximo","Pendiente"))))))</x:f>
      </x:c>
      <x:c r="I102" s="12"/>
      <x:c r="J102" s="16" t="str">
        <x:f>IF(COUNTA(A102:F102,I102)=0,"",IF(OR(A102="",B102="",C102=""),"Revisar identificación",IF(COUNTIFS($A$10:$A$209,"="&amp;SUBSTITUTE(SUBSTITUTE(SUBSTITUTE(A102,"~","~~"),"*","~*"),"?","~?"))&gt;1,"Revisar ID repetido",IF(NOT(ISNUMBER(D102)),"Revisar vencimiento",IF(OR(D102&lt;DATE(2000,1,1),D102&gt;DATE(2099,12,31),D102&lt;&gt;INT(D102)),"Revisar vencimiento",IF(NOT(ISNUMBER(E102)),"Revisar importe",IF(OR(E102&lt;=0,ROUND(E102,2)&lt;&gt;E102),"Revisar importe",IF(NOT(ISNUMBER(F102)),"Revisar pagado",IF(OR(F102&lt;0,F102&gt;E102,ROUND(F102,2)&lt;&gt;F102),"Revisar pagado","OK")))))))))</x:f>
      </x:c>
    </x:row>
    <x:row r="103" ht="29" customHeight="1">
      <x:c r="A103" s="12"/>
      <x:c r="B103" s="12"/>
      <x:c r="C103" s="12"/>
      <x:c r="D103" s="13"/>
      <x:c r="E103" s="14"/>
      <x:c r="F103" s="14"/>
      <x:c r="G103" s="15" t="str">
        <x:f>IF(J103="OK",ROUND(E103-F103,2),"")</x:f>
      </x:c>
      <x:c r="H103" s="16" t="str">
        <x:f>IF(J103="","",IF(J103&lt;&gt;"OK","Revisar datos",IF(G103=0,"Pagado",IF(Agenda!$E$4&lt;&gt;"OK","Revisar ajustes",IF(D103&lt;Agenda!$B$5,"Vencido",IF(D103&lt;=Agenda!$B$5+Agenda!$E$5,"Próximo","Pendiente"))))))</x:f>
      </x:c>
      <x:c r="I103" s="12"/>
      <x:c r="J103" s="16" t="str">
        <x:f>IF(COUNTA(A103:F103,I103)=0,"",IF(OR(A103="",B103="",C103=""),"Revisar identificación",IF(COUNTIFS($A$10:$A$209,"="&amp;SUBSTITUTE(SUBSTITUTE(SUBSTITUTE(A103,"~","~~"),"*","~*"),"?","~?"))&gt;1,"Revisar ID repetido",IF(NOT(ISNUMBER(D103)),"Revisar vencimiento",IF(OR(D103&lt;DATE(2000,1,1),D103&gt;DATE(2099,12,31),D103&lt;&gt;INT(D103)),"Revisar vencimiento",IF(NOT(ISNUMBER(E103)),"Revisar importe",IF(OR(E103&lt;=0,ROUND(E103,2)&lt;&gt;E103),"Revisar importe",IF(NOT(ISNUMBER(F103)),"Revisar pagado",IF(OR(F103&lt;0,F103&gt;E103,ROUND(F103,2)&lt;&gt;F103),"Revisar pagado","OK")))))))))</x:f>
      </x:c>
    </x:row>
    <x:row r="104" ht="29" customHeight="1">
      <x:c r="A104" s="12"/>
      <x:c r="B104" s="12"/>
      <x:c r="C104" s="12"/>
      <x:c r="D104" s="13"/>
      <x:c r="E104" s="14"/>
      <x:c r="F104" s="14"/>
      <x:c r="G104" s="15" t="str">
        <x:f>IF(J104="OK",ROUND(E104-F104,2),"")</x:f>
      </x:c>
      <x:c r="H104" s="16" t="str">
        <x:f>IF(J104="","",IF(J104&lt;&gt;"OK","Revisar datos",IF(G104=0,"Pagado",IF(Agenda!$E$4&lt;&gt;"OK","Revisar ajustes",IF(D104&lt;Agenda!$B$5,"Vencido",IF(D104&lt;=Agenda!$B$5+Agenda!$E$5,"Próximo","Pendiente"))))))</x:f>
      </x:c>
      <x:c r="I104" s="12"/>
      <x:c r="J104" s="16" t="str">
        <x:f>IF(COUNTA(A104:F104,I104)=0,"",IF(OR(A104="",B104="",C104=""),"Revisar identificación",IF(COUNTIFS($A$10:$A$209,"="&amp;SUBSTITUTE(SUBSTITUTE(SUBSTITUTE(A104,"~","~~"),"*","~*"),"?","~?"))&gt;1,"Revisar ID repetido",IF(NOT(ISNUMBER(D104)),"Revisar vencimiento",IF(OR(D104&lt;DATE(2000,1,1),D104&gt;DATE(2099,12,31),D104&lt;&gt;INT(D104)),"Revisar vencimiento",IF(NOT(ISNUMBER(E104)),"Revisar importe",IF(OR(E104&lt;=0,ROUND(E104,2)&lt;&gt;E104),"Revisar importe",IF(NOT(ISNUMBER(F104)),"Revisar pagado",IF(OR(F104&lt;0,F104&gt;E104,ROUND(F104,2)&lt;&gt;F104),"Revisar pagado","OK")))))))))</x:f>
      </x:c>
    </x:row>
    <x:row r="105" ht="29" customHeight="1">
      <x:c r="A105" s="12"/>
      <x:c r="B105" s="12"/>
      <x:c r="C105" s="12"/>
      <x:c r="D105" s="13"/>
      <x:c r="E105" s="14"/>
      <x:c r="F105" s="14"/>
      <x:c r="G105" s="15" t="str">
        <x:f>IF(J105="OK",ROUND(E105-F105,2),"")</x:f>
      </x:c>
      <x:c r="H105" s="16" t="str">
        <x:f>IF(J105="","",IF(J105&lt;&gt;"OK","Revisar datos",IF(G105=0,"Pagado",IF(Agenda!$E$4&lt;&gt;"OK","Revisar ajustes",IF(D105&lt;Agenda!$B$5,"Vencido",IF(D105&lt;=Agenda!$B$5+Agenda!$E$5,"Próximo","Pendiente"))))))</x:f>
      </x:c>
      <x:c r="I105" s="12"/>
      <x:c r="J105" s="16" t="str">
        <x:f>IF(COUNTA(A105:F105,I105)=0,"",IF(OR(A105="",B105="",C105=""),"Revisar identificación",IF(COUNTIFS($A$10:$A$209,"="&amp;SUBSTITUTE(SUBSTITUTE(SUBSTITUTE(A105,"~","~~"),"*","~*"),"?","~?"))&gt;1,"Revisar ID repetido",IF(NOT(ISNUMBER(D105)),"Revisar vencimiento",IF(OR(D105&lt;DATE(2000,1,1),D105&gt;DATE(2099,12,31),D105&lt;&gt;INT(D105)),"Revisar vencimiento",IF(NOT(ISNUMBER(E105)),"Revisar importe",IF(OR(E105&lt;=0,ROUND(E105,2)&lt;&gt;E105),"Revisar importe",IF(NOT(ISNUMBER(F105)),"Revisar pagado",IF(OR(F105&lt;0,F105&gt;E105,ROUND(F105,2)&lt;&gt;F105),"Revisar pagado","OK")))))))))</x:f>
      </x:c>
    </x:row>
    <x:row r="106" ht="29" customHeight="1">
      <x:c r="A106" s="12"/>
      <x:c r="B106" s="12"/>
      <x:c r="C106" s="12"/>
      <x:c r="D106" s="13"/>
      <x:c r="E106" s="14"/>
      <x:c r="F106" s="14"/>
      <x:c r="G106" s="15" t="str">
        <x:f>IF(J106="OK",ROUND(E106-F106,2),"")</x:f>
      </x:c>
      <x:c r="H106" s="16" t="str">
        <x:f>IF(J106="","",IF(J106&lt;&gt;"OK","Revisar datos",IF(G106=0,"Pagado",IF(Agenda!$E$4&lt;&gt;"OK","Revisar ajustes",IF(D106&lt;Agenda!$B$5,"Vencido",IF(D106&lt;=Agenda!$B$5+Agenda!$E$5,"Próximo","Pendiente"))))))</x:f>
      </x:c>
      <x:c r="I106" s="12"/>
      <x:c r="J106" s="16" t="str">
        <x:f>IF(COUNTA(A106:F106,I106)=0,"",IF(OR(A106="",B106="",C106=""),"Revisar identificación",IF(COUNTIFS($A$10:$A$209,"="&amp;SUBSTITUTE(SUBSTITUTE(SUBSTITUTE(A106,"~","~~"),"*","~*"),"?","~?"))&gt;1,"Revisar ID repetido",IF(NOT(ISNUMBER(D106)),"Revisar vencimiento",IF(OR(D106&lt;DATE(2000,1,1),D106&gt;DATE(2099,12,31),D106&lt;&gt;INT(D106)),"Revisar vencimiento",IF(NOT(ISNUMBER(E106)),"Revisar importe",IF(OR(E106&lt;=0,ROUND(E106,2)&lt;&gt;E106),"Revisar importe",IF(NOT(ISNUMBER(F106)),"Revisar pagado",IF(OR(F106&lt;0,F106&gt;E106,ROUND(F106,2)&lt;&gt;F106),"Revisar pagado","OK")))))))))</x:f>
      </x:c>
    </x:row>
    <x:row r="107" ht="29" customHeight="1">
      <x:c r="A107" s="12"/>
      <x:c r="B107" s="12"/>
      <x:c r="C107" s="12"/>
      <x:c r="D107" s="13"/>
      <x:c r="E107" s="14"/>
      <x:c r="F107" s="14"/>
      <x:c r="G107" s="15" t="str">
        <x:f>IF(J107="OK",ROUND(E107-F107,2),"")</x:f>
      </x:c>
      <x:c r="H107" s="16" t="str">
        <x:f>IF(J107="","",IF(J107&lt;&gt;"OK","Revisar datos",IF(G107=0,"Pagado",IF(Agenda!$E$4&lt;&gt;"OK","Revisar ajustes",IF(D107&lt;Agenda!$B$5,"Vencido",IF(D107&lt;=Agenda!$B$5+Agenda!$E$5,"Próximo","Pendiente"))))))</x:f>
      </x:c>
      <x:c r="I107" s="12"/>
      <x:c r="J107" s="16" t="str">
        <x:f>IF(COUNTA(A107:F107,I107)=0,"",IF(OR(A107="",B107="",C107=""),"Revisar identificación",IF(COUNTIFS($A$10:$A$209,"="&amp;SUBSTITUTE(SUBSTITUTE(SUBSTITUTE(A107,"~","~~"),"*","~*"),"?","~?"))&gt;1,"Revisar ID repetido",IF(NOT(ISNUMBER(D107)),"Revisar vencimiento",IF(OR(D107&lt;DATE(2000,1,1),D107&gt;DATE(2099,12,31),D107&lt;&gt;INT(D107)),"Revisar vencimiento",IF(NOT(ISNUMBER(E107)),"Revisar importe",IF(OR(E107&lt;=0,ROUND(E107,2)&lt;&gt;E107),"Revisar importe",IF(NOT(ISNUMBER(F107)),"Revisar pagado",IF(OR(F107&lt;0,F107&gt;E107,ROUND(F107,2)&lt;&gt;F107),"Revisar pagado","OK")))))))))</x:f>
      </x:c>
    </x:row>
    <x:row r="108" ht="29" customHeight="1">
      <x:c r="A108" s="12"/>
      <x:c r="B108" s="12"/>
      <x:c r="C108" s="12"/>
      <x:c r="D108" s="13"/>
      <x:c r="E108" s="14"/>
      <x:c r="F108" s="14"/>
      <x:c r="G108" s="15" t="str">
        <x:f>IF(J108="OK",ROUND(E108-F108,2),"")</x:f>
      </x:c>
      <x:c r="H108" s="16" t="str">
        <x:f>IF(J108="","",IF(J108&lt;&gt;"OK","Revisar datos",IF(G108=0,"Pagado",IF(Agenda!$E$4&lt;&gt;"OK","Revisar ajustes",IF(D108&lt;Agenda!$B$5,"Vencido",IF(D108&lt;=Agenda!$B$5+Agenda!$E$5,"Próximo","Pendiente"))))))</x:f>
      </x:c>
      <x:c r="I108" s="12"/>
      <x:c r="J108" s="16" t="str">
        <x:f>IF(COUNTA(A108:F108,I108)=0,"",IF(OR(A108="",B108="",C108=""),"Revisar identificación",IF(COUNTIFS($A$10:$A$209,"="&amp;SUBSTITUTE(SUBSTITUTE(SUBSTITUTE(A108,"~","~~"),"*","~*"),"?","~?"))&gt;1,"Revisar ID repetido",IF(NOT(ISNUMBER(D108)),"Revisar vencimiento",IF(OR(D108&lt;DATE(2000,1,1),D108&gt;DATE(2099,12,31),D108&lt;&gt;INT(D108)),"Revisar vencimiento",IF(NOT(ISNUMBER(E108)),"Revisar importe",IF(OR(E108&lt;=0,ROUND(E108,2)&lt;&gt;E108),"Revisar importe",IF(NOT(ISNUMBER(F108)),"Revisar pagado",IF(OR(F108&lt;0,F108&gt;E108,ROUND(F108,2)&lt;&gt;F108),"Revisar pagado","OK")))))))))</x:f>
      </x:c>
    </x:row>
    <x:row r="109" ht="29" customHeight="1">
      <x:c r="A109" s="12"/>
      <x:c r="B109" s="12"/>
      <x:c r="C109" s="12"/>
      <x:c r="D109" s="13"/>
      <x:c r="E109" s="14"/>
      <x:c r="F109" s="14"/>
      <x:c r="G109" s="15" t="str">
        <x:f>IF(J109="OK",ROUND(E109-F109,2),"")</x:f>
      </x:c>
      <x:c r="H109" s="16" t="str">
        <x:f>IF(J109="","",IF(J109&lt;&gt;"OK","Revisar datos",IF(G109=0,"Pagado",IF(Agenda!$E$4&lt;&gt;"OK","Revisar ajustes",IF(D109&lt;Agenda!$B$5,"Vencido",IF(D109&lt;=Agenda!$B$5+Agenda!$E$5,"Próximo","Pendiente"))))))</x:f>
      </x:c>
      <x:c r="I109" s="12"/>
      <x:c r="J109" s="16" t="str">
        <x:f>IF(COUNTA(A109:F109,I109)=0,"",IF(OR(A109="",B109="",C109=""),"Revisar identificación",IF(COUNTIFS($A$10:$A$209,"="&amp;SUBSTITUTE(SUBSTITUTE(SUBSTITUTE(A109,"~","~~"),"*","~*"),"?","~?"))&gt;1,"Revisar ID repetido",IF(NOT(ISNUMBER(D109)),"Revisar vencimiento",IF(OR(D109&lt;DATE(2000,1,1),D109&gt;DATE(2099,12,31),D109&lt;&gt;INT(D109)),"Revisar vencimiento",IF(NOT(ISNUMBER(E109)),"Revisar importe",IF(OR(E109&lt;=0,ROUND(E109,2)&lt;&gt;E109),"Revisar importe",IF(NOT(ISNUMBER(F109)),"Revisar pagado",IF(OR(F109&lt;0,F109&gt;E109,ROUND(F109,2)&lt;&gt;F109),"Revisar pagado","OK")))))))))</x:f>
      </x:c>
    </x:row>
    <x:row r="110" ht="29" customHeight="1">
      <x:c r="A110" s="12"/>
      <x:c r="B110" s="12"/>
      <x:c r="C110" s="12"/>
      <x:c r="D110" s="13"/>
      <x:c r="E110" s="14"/>
      <x:c r="F110" s="14"/>
      <x:c r="G110" s="15" t="str">
        <x:f>IF(J110="OK",ROUND(E110-F110,2),"")</x:f>
      </x:c>
      <x:c r="H110" s="16" t="str">
        <x:f>IF(J110="","",IF(J110&lt;&gt;"OK","Revisar datos",IF(G110=0,"Pagado",IF(Agenda!$E$4&lt;&gt;"OK","Revisar ajustes",IF(D110&lt;Agenda!$B$5,"Vencido",IF(D110&lt;=Agenda!$B$5+Agenda!$E$5,"Próximo","Pendiente"))))))</x:f>
      </x:c>
      <x:c r="I110" s="12"/>
      <x:c r="J110" s="16" t="str">
        <x:f>IF(COUNTA(A110:F110,I110)=0,"",IF(OR(A110="",B110="",C110=""),"Revisar identificación",IF(COUNTIFS($A$10:$A$209,"="&amp;SUBSTITUTE(SUBSTITUTE(SUBSTITUTE(A110,"~","~~"),"*","~*"),"?","~?"))&gt;1,"Revisar ID repetido",IF(NOT(ISNUMBER(D110)),"Revisar vencimiento",IF(OR(D110&lt;DATE(2000,1,1),D110&gt;DATE(2099,12,31),D110&lt;&gt;INT(D110)),"Revisar vencimiento",IF(NOT(ISNUMBER(E110)),"Revisar importe",IF(OR(E110&lt;=0,ROUND(E110,2)&lt;&gt;E110),"Revisar importe",IF(NOT(ISNUMBER(F110)),"Revisar pagado",IF(OR(F110&lt;0,F110&gt;E110,ROUND(F110,2)&lt;&gt;F110),"Revisar pagado","OK")))))))))</x:f>
      </x:c>
    </x:row>
    <x:row r="111" ht="29" customHeight="1">
      <x:c r="A111" s="12"/>
      <x:c r="B111" s="12"/>
      <x:c r="C111" s="12"/>
      <x:c r="D111" s="13"/>
      <x:c r="E111" s="14"/>
      <x:c r="F111" s="14"/>
      <x:c r="G111" s="15" t="str">
        <x:f>IF(J111="OK",ROUND(E111-F111,2),"")</x:f>
      </x:c>
      <x:c r="H111" s="16" t="str">
        <x:f>IF(J111="","",IF(J111&lt;&gt;"OK","Revisar datos",IF(G111=0,"Pagado",IF(Agenda!$E$4&lt;&gt;"OK","Revisar ajustes",IF(D111&lt;Agenda!$B$5,"Vencido",IF(D111&lt;=Agenda!$B$5+Agenda!$E$5,"Próximo","Pendiente"))))))</x:f>
      </x:c>
      <x:c r="I111" s="12"/>
      <x:c r="J111" s="16" t="str">
        <x:f>IF(COUNTA(A111:F111,I111)=0,"",IF(OR(A111="",B111="",C111=""),"Revisar identificación",IF(COUNTIFS($A$10:$A$209,"="&amp;SUBSTITUTE(SUBSTITUTE(SUBSTITUTE(A111,"~","~~"),"*","~*"),"?","~?"))&gt;1,"Revisar ID repetido",IF(NOT(ISNUMBER(D111)),"Revisar vencimiento",IF(OR(D111&lt;DATE(2000,1,1),D111&gt;DATE(2099,12,31),D111&lt;&gt;INT(D111)),"Revisar vencimiento",IF(NOT(ISNUMBER(E111)),"Revisar importe",IF(OR(E111&lt;=0,ROUND(E111,2)&lt;&gt;E111),"Revisar importe",IF(NOT(ISNUMBER(F111)),"Revisar pagado",IF(OR(F111&lt;0,F111&gt;E111,ROUND(F111,2)&lt;&gt;F111),"Revisar pagado","OK")))))))))</x:f>
      </x:c>
    </x:row>
    <x:row r="112" ht="29" customHeight="1">
      <x:c r="A112" s="12"/>
      <x:c r="B112" s="12"/>
      <x:c r="C112" s="12"/>
      <x:c r="D112" s="13"/>
      <x:c r="E112" s="14"/>
      <x:c r="F112" s="14"/>
      <x:c r="G112" s="15" t="str">
        <x:f>IF(J112="OK",ROUND(E112-F112,2),"")</x:f>
      </x:c>
      <x:c r="H112" s="16" t="str">
        <x:f>IF(J112="","",IF(J112&lt;&gt;"OK","Revisar datos",IF(G112=0,"Pagado",IF(Agenda!$E$4&lt;&gt;"OK","Revisar ajustes",IF(D112&lt;Agenda!$B$5,"Vencido",IF(D112&lt;=Agenda!$B$5+Agenda!$E$5,"Próximo","Pendiente"))))))</x:f>
      </x:c>
      <x:c r="I112" s="12"/>
      <x:c r="J112" s="16" t="str">
        <x:f>IF(COUNTA(A112:F112,I112)=0,"",IF(OR(A112="",B112="",C112=""),"Revisar identificación",IF(COUNTIFS($A$10:$A$209,"="&amp;SUBSTITUTE(SUBSTITUTE(SUBSTITUTE(A112,"~","~~"),"*","~*"),"?","~?"))&gt;1,"Revisar ID repetido",IF(NOT(ISNUMBER(D112)),"Revisar vencimiento",IF(OR(D112&lt;DATE(2000,1,1),D112&gt;DATE(2099,12,31),D112&lt;&gt;INT(D112)),"Revisar vencimiento",IF(NOT(ISNUMBER(E112)),"Revisar importe",IF(OR(E112&lt;=0,ROUND(E112,2)&lt;&gt;E112),"Revisar importe",IF(NOT(ISNUMBER(F112)),"Revisar pagado",IF(OR(F112&lt;0,F112&gt;E112,ROUND(F112,2)&lt;&gt;F112),"Revisar pagado","OK")))))))))</x:f>
      </x:c>
    </x:row>
    <x:row r="113" ht="29" customHeight="1">
      <x:c r="A113" s="12"/>
      <x:c r="B113" s="12"/>
      <x:c r="C113" s="12"/>
      <x:c r="D113" s="13"/>
      <x:c r="E113" s="14"/>
      <x:c r="F113" s="14"/>
      <x:c r="G113" s="15" t="str">
        <x:f>IF(J113="OK",ROUND(E113-F113,2),"")</x:f>
      </x:c>
      <x:c r="H113" s="16" t="str">
        <x:f>IF(J113="","",IF(J113&lt;&gt;"OK","Revisar datos",IF(G113=0,"Pagado",IF(Agenda!$E$4&lt;&gt;"OK","Revisar ajustes",IF(D113&lt;Agenda!$B$5,"Vencido",IF(D113&lt;=Agenda!$B$5+Agenda!$E$5,"Próximo","Pendiente"))))))</x:f>
      </x:c>
      <x:c r="I113" s="12"/>
      <x:c r="J113" s="16" t="str">
        <x:f>IF(COUNTA(A113:F113,I113)=0,"",IF(OR(A113="",B113="",C113=""),"Revisar identificación",IF(COUNTIFS($A$10:$A$209,"="&amp;SUBSTITUTE(SUBSTITUTE(SUBSTITUTE(A113,"~","~~"),"*","~*"),"?","~?"))&gt;1,"Revisar ID repetido",IF(NOT(ISNUMBER(D113)),"Revisar vencimiento",IF(OR(D113&lt;DATE(2000,1,1),D113&gt;DATE(2099,12,31),D113&lt;&gt;INT(D113)),"Revisar vencimiento",IF(NOT(ISNUMBER(E113)),"Revisar importe",IF(OR(E113&lt;=0,ROUND(E113,2)&lt;&gt;E113),"Revisar importe",IF(NOT(ISNUMBER(F113)),"Revisar pagado",IF(OR(F113&lt;0,F113&gt;E113,ROUND(F113,2)&lt;&gt;F113),"Revisar pagado","OK")))))))))</x:f>
      </x:c>
    </x:row>
    <x:row r="114" ht="29" customHeight="1">
      <x:c r="A114" s="12"/>
      <x:c r="B114" s="12"/>
      <x:c r="C114" s="12"/>
      <x:c r="D114" s="13"/>
      <x:c r="E114" s="14"/>
      <x:c r="F114" s="14"/>
      <x:c r="G114" s="15" t="str">
        <x:f>IF(J114="OK",ROUND(E114-F114,2),"")</x:f>
      </x:c>
      <x:c r="H114" s="16" t="str">
        <x:f>IF(J114="","",IF(J114&lt;&gt;"OK","Revisar datos",IF(G114=0,"Pagado",IF(Agenda!$E$4&lt;&gt;"OK","Revisar ajustes",IF(D114&lt;Agenda!$B$5,"Vencido",IF(D114&lt;=Agenda!$B$5+Agenda!$E$5,"Próximo","Pendiente"))))))</x:f>
      </x:c>
      <x:c r="I114" s="12"/>
      <x:c r="J114" s="16" t="str">
        <x:f>IF(COUNTA(A114:F114,I114)=0,"",IF(OR(A114="",B114="",C114=""),"Revisar identificación",IF(COUNTIFS($A$10:$A$209,"="&amp;SUBSTITUTE(SUBSTITUTE(SUBSTITUTE(A114,"~","~~"),"*","~*"),"?","~?"))&gt;1,"Revisar ID repetido",IF(NOT(ISNUMBER(D114)),"Revisar vencimiento",IF(OR(D114&lt;DATE(2000,1,1),D114&gt;DATE(2099,12,31),D114&lt;&gt;INT(D114)),"Revisar vencimiento",IF(NOT(ISNUMBER(E114)),"Revisar importe",IF(OR(E114&lt;=0,ROUND(E114,2)&lt;&gt;E114),"Revisar importe",IF(NOT(ISNUMBER(F114)),"Revisar pagado",IF(OR(F114&lt;0,F114&gt;E114,ROUND(F114,2)&lt;&gt;F114),"Revisar pagado","OK")))))))))</x:f>
      </x:c>
    </x:row>
    <x:row r="115" ht="29" customHeight="1">
      <x:c r="A115" s="12"/>
      <x:c r="B115" s="12"/>
      <x:c r="C115" s="12"/>
      <x:c r="D115" s="13"/>
      <x:c r="E115" s="14"/>
      <x:c r="F115" s="14"/>
      <x:c r="G115" s="15" t="str">
        <x:f>IF(J115="OK",ROUND(E115-F115,2),"")</x:f>
      </x:c>
      <x:c r="H115" s="16" t="str">
        <x:f>IF(J115="","",IF(J115&lt;&gt;"OK","Revisar datos",IF(G115=0,"Pagado",IF(Agenda!$E$4&lt;&gt;"OK","Revisar ajustes",IF(D115&lt;Agenda!$B$5,"Vencido",IF(D115&lt;=Agenda!$B$5+Agenda!$E$5,"Próximo","Pendiente"))))))</x:f>
      </x:c>
      <x:c r="I115" s="12"/>
      <x:c r="J115" s="16" t="str">
        <x:f>IF(COUNTA(A115:F115,I115)=0,"",IF(OR(A115="",B115="",C115=""),"Revisar identificación",IF(COUNTIFS($A$10:$A$209,"="&amp;SUBSTITUTE(SUBSTITUTE(SUBSTITUTE(A115,"~","~~"),"*","~*"),"?","~?"))&gt;1,"Revisar ID repetido",IF(NOT(ISNUMBER(D115)),"Revisar vencimiento",IF(OR(D115&lt;DATE(2000,1,1),D115&gt;DATE(2099,12,31),D115&lt;&gt;INT(D115)),"Revisar vencimiento",IF(NOT(ISNUMBER(E115)),"Revisar importe",IF(OR(E115&lt;=0,ROUND(E115,2)&lt;&gt;E115),"Revisar importe",IF(NOT(ISNUMBER(F115)),"Revisar pagado",IF(OR(F115&lt;0,F115&gt;E115,ROUND(F115,2)&lt;&gt;F115),"Revisar pagado","OK")))))))))</x:f>
      </x:c>
    </x:row>
    <x:row r="116" ht="29" customHeight="1">
      <x:c r="A116" s="12"/>
      <x:c r="B116" s="12"/>
      <x:c r="C116" s="12"/>
      <x:c r="D116" s="13"/>
      <x:c r="E116" s="14"/>
      <x:c r="F116" s="14"/>
      <x:c r="G116" s="15" t="str">
        <x:f>IF(J116="OK",ROUND(E116-F116,2),"")</x:f>
      </x:c>
      <x:c r="H116" s="16" t="str">
        <x:f>IF(J116="","",IF(J116&lt;&gt;"OK","Revisar datos",IF(G116=0,"Pagado",IF(Agenda!$E$4&lt;&gt;"OK","Revisar ajustes",IF(D116&lt;Agenda!$B$5,"Vencido",IF(D116&lt;=Agenda!$B$5+Agenda!$E$5,"Próximo","Pendiente"))))))</x:f>
      </x:c>
      <x:c r="I116" s="12"/>
      <x:c r="J116" s="16" t="str">
        <x:f>IF(COUNTA(A116:F116,I116)=0,"",IF(OR(A116="",B116="",C116=""),"Revisar identificación",IF(COUNTIFS($A$10:$A$209,"="&amp;SUBSTITUTE(SUBSTITUTE(SUBSTITUTE(A116,"~","~~"),"*","~*"),"?","~?"))&gt;1,"Revisar ID repetido",IF(NOT(ISNUMBER(D116)),"Revisar vencimiento",IF(OR(D116&lt;DATE(2000,1,1),D116&gt;DATE(2099,12,31),D116&lt;&gt;INT(D116)),"Revisar vencimiento",IF(NOT(ISNUMBER(E116)),"Revisar importe",IF(OR(E116&lt;=0,ROUND(E116,2)&lt;&gt;E116),"Revisar importe",IF(NOT(ISNUMBER(F116)),"Revisar pagado",IF(OR(F116&lt;0,F116&gt;E116,ROUND(F116,2)&lt;&gt;F116),"Revisar pagado","OK")))))))))</x:f>
      </x:c>
    </x:row>
    <x:row r="117" ht="29" customHeight="1">
      <x:c r="A117" s="12"/>
      <x:c r="B117" s="12"/>
      <x:c r="C117" s="12"/>
      <x:c r="D117" s="13"/>
      <x:c r="E117" s="14"/>
      <x:c r="F117" s="14"/>
      <x:c r="G117" s="15" t="str">
        <x:f>IF(J117="OK",ROUND(E117-F117,2),"")</x:f>
      </x:c>
      <x:c r="H117" s="16" t="str">
        <x:f>IF(J117="","",IF(J117&lt;&gt;"OK","Revisar datos",IF(G117=0,"Pagado",IF(Agenda!$E$4&lt;&gt;"OK","Revisar ajustes",IF(D117&lt;Agenda!$B$5,"Vencido",IF(D117&lt;=Agenda!$B$5+Agenda!$E$5,"Próximo","Pendiente"))))))</x:f>
      </x:c>
      <x:c r="I117" s="12"/>
      <x:c r="J117" s="16" t="str">
        <x:f>IF(COUNTA(A117:F117,I117)=0,"",IF(OR(A117="",B117="",C117=""),"Revisar identificación",IF(COUNTIFS($A$10:$A$209,"="&amp;SUBSTITUTE(SUBSTITUTE(SUBSTITUTE(A117,"~","~~"),"*","~*"),"?","~?"))&gt;1,"Revisar ID repetido",IF(NOT(ISNUMBER(D117)),"Revisar vencimiento",IF(OR(D117&lt;DATE(2000,1,1),D117&gt;DATE(2099,12,31),D117&lt;&gt;INT(D117)),"Revisar vencimiento",IF(NOT(ISNUMBER(E117)),"Revisar importe",IF(OR(E117&lt;=0,ROUND(E117,2)&lt;&gt;E117),"Revisar importe",IF(NOT(ISNUMBER(F117)),"Revisar pagado",IF(OR(F117&lt;0,F117&gt;E117,ROUND(F117,2)&lt;&gt;F117),"Revisar pagado","OK")))))))))</x:f>
      </x:c>
    </x:row>
    <x:row r="118" ht="29" customHeight="1">
      <x:c r="A118" s="12"/>
      <x:c r="B118" s="12"/>
      <x:c r="C118" s="12"/>
      <x:c r="D118" s="13"/>
      <x:c r="E118" s="14"/>
      <x:c r="F118" s="14"/>
      <x:c r="G118" s="15" t="str">
        <x:f>IF(J118="OK",ROUND(E118-F118,2),"")</x:f>
      </x:c>
      <x:c r="H118" s="16" t="str">
        <x:f>IF(J118="","",IF(J118&lt;&gt;"OK","Revisar datos",IF(G118=0,"Pagado",IF(Agenda!$E$4&lt;&gt;"OK","Revisar ajustes",IF(D118&lt;Agenda!$B$5,"Vencido",IF(D118&lt;=Agenda!$B$5+Agenda!$E$5,"Próximo","Pendiente"))))))</x:f>
      </x:c>
      <x:c r="I118" s="12"/>
      <x:c r="J118" s="16" t="str">
        <x:f>IF(COUNTA(A118:F118,I118)=0,"",IF(OR(A118="",B118="",C118=""),"Revisar identificación",IF(COUNTIFS($A$10:$A$209,"="&amp;SUBSTITUTE(SUBSTITUTE(SUBSTITUTE(A118,"~","~~"),"*","~*"),"?","~?"))&gt;1,"Revisar ID repetido",IF(NOT(ISNUMBER(D118)),"Revisar vencimiento",IF(OR(D118&lt;DATE(2000,1,1),D118&gt;DATE(2099,12,31),D118&lt;&gt;INT(D118)),"Revisar vencimiento",IF(NOT(ISNUMBER(E118)),"Revisar importe",IF(OR(E118&lt;=0,ROUND(E118,2)&lt;&gt;E118),"Revisar importe",IF(NOT(ISNUMBER(F118)),"Revisar pagado",IF(OR(F118&lt;0,F118&gt;E118,ROUND(F118,2)&lt;&gt;F118),"Revisar pagado","OK")))))))))</x:f>
      </x:c>
    </x:row>
    <x:row r="119" ht="29" customHeight="1">
      <x:c r="A119" s="12"/>
      <x:c r="B119" s="12"/>
      <x:c r="C119" s="12"/>
      <x:c r="D119" s="13"/>
      <x:c r="E119" s="14"/>
      <x:c r="F119" s="14"/>
      <x:c r="G119" s="15" t="str">
        <x:f>IF(J119="OK",ROUND(E119-F119,2),"")</x:f>
      </x:c>
      <x:c r="H119" s="16" t="str">
        <x:f>IF(J119="","",IF(J119&lt;&gt;"OK","Revisar datos",IF(G119=0,"Pagado",IF(Agenda!$E$4&lt;&gt;"OK","Revisar ajustes",IF(D119&lt;Agenda!$B$5,"Vencido",IF(D119&lt;=Agenda!$B$5+Agenda!$E$5,"Próximo","Pendiente"))))))</x:f>
      </x:c>
      <x:c r="I119" s="12"/>
      <x:c r="J119" s="16" t="str">
        <x:f>IF(COUNTA(A119:F119,I119)=0,"",IF(OR(A119="",B119="",C119=""),"Revisar identificación",IF(COUNTIFS($A$10:$A$209,"="&amp;SUBSTITUTE(SUBSTITUTE(SUBSTITUTE(A119,"~","~~"),"*","~*"),"?","~?"))&gt;1,"Revisar ID repetido",IF(NOT(ISNUMBER(D119)),"Revisar vencimiento",IF(OR(D119&lt;DATE(2000,1,1),D119&gt;DATE(2099,12,31),D119&lt;&gt;INT(D119)),"Revisar vencimiento",IF(NOT(ISNUMBER(E119)),"Revisar importe",IF(OR(E119&lt;=0,ROUND(E119,2)&lt;&gt;E119),"Revisar importe",IF(NOT(ISNUMBER(F119)),"Revisar pagado",IF(OR(F119&lt;0,F119&gt;E119,ROUND(F119,2)&lt;&gt;F119),"Revisar pagado","OK")))))))))</x:f>
      </x:c>
    </x:row>
    <x:row r="120" ht="29" customHeight="1">
      <x:c r="A120" s="12"/>
      <x:c r="B120" s="12"/>
      <x:c r="C120" s="12"/>
      <x:c r="D120" s="13"/>
      <x:c r="E120" s="14"/>
      <x:c r="F120" s="14"/>
      <x:c r="G120" s="15" t="str">
        <x:f>IF(J120="OK",ROUND(E120-F120,2),"")</x:f>
      </x:c>
      <x:c r="H120" s="16" t="str">
        <x:f>IF(J120="","",IF(J120&lt;&gt;"OK","Revisar datos",IF(G120=0,"Pagado",IF(Agenda!$E$4&lt;&gt;"OK","Revisar ajustes",IF(D120&lt;Agenda!$B$5,"Vencido",IF(D120&lt;=Agenda!$B$5+Agenda!$E$5,"Próximo","Pendiente"))))))</x:f>
      </x:c>
      <x:c r="I120" s="12"/>
      <x:c r="J120" s="16" t="str">
        <x:f>IF(COUNTA(A120:F120,I120)=0,"",IF(OR(A120="",B120="",C120=""),"Revisar identificación",IF(COUNTIFS($A$10:$A$209,"="&amp;SUBSTITUTE(SUBSTITUTE(SUBSTITUTE(A120,"~","~~"),"*","~*"),"?","~?"))&gt;1,"Revisar ID repetido",IF(NOT(ISNUMBER(D120)),"Revisar vencimiento",IF(OR(D120&lt;DATE(2000,1,1),D120&gt;DATE(2099,12,31),D120&lt;&gt;INT(D120)),"Revisar vencimiento",IF(NOT(ISNUMBER(E120)),"Revisar importe",IF(OR(E120&lt;=0,ROUND(E120,2)&lt;&gt;E120),"Revisar importe",IF(NOT(ISNUMBER(F120)),"Revisar pagado",IF(OR(F120&lt;0,F120&gt;E120,ROUND(F120,2)&lt;&gt;F120),"Revisar pagado","OK")))))))))</x:f>
      </x:c>
    </x:row>
    <x:row r="121" ht="29" customHeight="1">
      <x:c r="A121" s="12"/>
      <x:c r="B121" s="12"/>
      <x:c r="C121" s="12"/>
      <x:c r="D121" s="13"/>
      <x:c r="E121" s="14"/>
      <x:c r="F121" s="14"/>
      <x:c r="G121" s="15" t="str">
        <x:f>IF(J121="OK",ROUND(E121-F121,2),"")</x:f>
      </x:c>
      <x:c r="H121" s="16" t="str">
        <x:f>IF(J121="","",IF(J121&lt;&gt;"OK","Revisar datos",IF(G121=0,"Pagado",IF(Agenda!$E$4&lt;&gt;"OK","Revisar ajustes",IF(D121&lt;Agenda!$B$5,"Vencido",IF(D121&lt;=Agenda!$B$5+Agenda!$E$5,"Próximo","Pendiente"))))))</x:f>
      </x:c>
      <x:c r="I121" s="12"/>
      <x:c r="J121" s="16" t="str">
        <x:f>IF(COUNTA(A121:F121,I121)=0,"",IF(OR(A121="",B121="",C121=""),"Revisar identificación",IF(COUNTIFS($A$10:$A$209,"="&amp;SUBSTITUTE(SUBSTITUTE(SUBSTITUTE(A121,"~","~~"),"*","~*"),"?","~?"))&gt;1,"Revisar ID repetido",IF(NOT(ISNUMBER(D121)),"Revisar vencimiento",IF(OR(D121&lt;DATE(2000,1,1),D121&gt;DATE(2099,12,31),D121&lt;&gt;INT(D121)),"Revisar vencimiento",IF(NOT(ISNUMBER(E121)),"Revisar importe",IF(OR(E121&lt;=0,ROUND(E121,2)&lt;&gt;E121),"Revisar importe",IF(NOT(ISNUMBER(F121)),"Revisar pagado",IF(OR(F121&lt;0,F121&gt;E121,ROUND(F121,2)&lt;&gt;F121),"Revisar pagado","OK")))))))))</x:f>
      </x:c>
    </x:row>
    <x:row r="122" ht="29" customHeight="1">
      <x:c r="A122" s="12"/>
      <x:c r="B122" s="12"/>
      <x:c r="C122" s="12"/>
      <x:c r="D122" s="13"/>
      <x:c r="E122" s="14"/>
      <x:c r="F122" s="14"/>
      <x:c r="G122" s="15" t="str">
        <x:f>IF(J122="OK",ROUND(E122-F122,2),"")</x:f>
      </x:c>
      <x:c r="H122" s="16" t="str">
        <x:f>IF(J122="","",IF(J122&lt;&gt;"OK","Revisar datos",IF(G122=0,"Pagado",IF(Agenda!$E$4&lt;&gt;"OK","Revisar ajustes",IF(D122&lt;Agenda!$B$5,"Vencido",IF(D122&lt;=Agenda!$B$5+Agenda!$E$5,"Próximo","Pendiente"))))))</x:f>
      </x:c>
      <x:c r="I122" s="12"/>
      <x:c r="J122" s="16" t="str">
        <x:f>IF(COUNTA(A122:F122,I122)=0,"",IF(OR(A122="",B122="",C122=""),"Revisar identificación",IF(COUNTIFS($A$10:$A$209,"="&amp;SUBSTITUTE(SUBSTITUTE(SUBSTITUTE(A122,"~","~~"),"*","~*"),"?","~?"))&gt;1,"Revisar ID repetido",IF(NOT(ISNUMBER(D122)),"Revisar vencimiento",IF(OR(D122&lt;DATE(2000,1,1),D122&gt;DATE(2099,12,31),D122&lt;&gt;INT(D122)),"Revisar vencimiento",IF(NOT(ISNUMBER(E122)),"Revisar importe",IF(OR(E122&lt;=0,ROUND(E122,2)&lt;&gt;E122),"Revisar importe",IF(NOT(ISNUMBER(F122)),"Revisar pagado",IF(OR(F122&lt;0,F122&gt;E122,ROUND(F122,2)&lt;&gt;F122),"Revisar pagado","OK")))))))))</x:f>
      </x:c>
    </x:row>
    <x:row r="123" ht="29" customHeight="1">
      <x:c r="A123" s="12"/>
      <x:c r="B123" s="12"/>
      <x:c r="C123" s="12"/>
      <x:c r="D123" s="13"/>
      <x:c r="E123" s="14"/>
      <x:c r="F123" s="14"/>
      <x:c r="G123" s="15" t="str">
        <x:f>IF(J123="OK",ROUND(E123-F123,2),"")</x:f>
      </x:c>
      <x:c r="H123" s="16" t="str">
        <x:f>IF(J123="","",IF(J123&lt;&gt;"OK","Revisar datos",IF(G123=0,"Pagado",IF(Agenda!$E$4&lt;&gt;"OK","Revisar ajustes",IF(D123&lt;Agenda!$B$5,"Vencido",IF(D123&lt;=Agenda!$B$5+Agenda!$E$5,"Próximo","Pendiente"))))))</x:f>
      </x:c>
      <x:c r="I123" s="12"/>
      <x:c r="J123" s="16" t="str">
        <x:f>IF(COUNTA(A123:F123,I123)=0,"",IF(OR(A123="",B123="",C123=""),"Revisar identificación",IF(COUNTIFS($A$10:$A$209,"="&amp;SUBSTITUTE(SUBSTITUTE(SUBSTITUTE(A123,"~","~~"),"*","~*"),"?","~?"))&gt;1,"Revisar ID repetido",IF(NOT(ISNUMBER(D123)),"Revisar vencimiento",IF(OR(D123&lt;DATE(2000,1,1),D123&gt;DATE(2099,12,31),D123&lt;&gt;INT(D123)),"Revisar vencimiento",IF(NOT(ISNUMBER(E123)),"Revisar importe",IF(OR(E123&lt;=0,ROUND(E123,2)&lt;&gt;E123),"Revisar importe",IF(NOT(ISNUMBER(F123)),"Revisar pagado",IF(OR(F123&lt;0,F123&gt;E123,ROUND(F123,2)&lt;&gt;F123),"Revisar pagado","OK")))))))))</x:f>
      </x:c>
    </x:row>
    <x:row r="124" ht="29" customHeight="1">
      <x:c r="A124" s="12"/>
      <x:c r="B124" s="12"/>
      <x:c r="C124" s="12"/>
      <x:c r="D124" s="13"/>
      <x:c r="E124" s="14"/>
      <x:c r="F124" s="14"/>
      <x:c r="G124" s="15" t="str">
        <x:f>IF(J124="OK",ROUND(E124-F124,2),"")</x:f>
      </x:c>
      <x:c r="H124" s="16" t="str">
        <x:f>IF(J124="","",IF(J124&lt;&gt;"OK","Revisar datos",IF(G124=0,"Pagado",IF(Agenda!$E$4&lt;&gt;"OK","Revisar ajustes",IF(D124&lt;Agenda!$B$5,"Vencido",IF(D124&lt;=Agenda!$B$5+Agenda!$E$5,"Próximo","Pendiente"))))))</x:f>
      </x:c>
      <x:c r="I124" s="12"/>
      <x:c r="J124" s="16" t="str">
        <x:f>IF(COUNTA(A124:F124,I124)=0,"",IF(OR(A124="",B124="",C124=""),"Revisar identificación",IF(COUNTIFS($A$10:$A$209,"="&amp;SUBSTITUTE(SUBSTITUTE(SUBSTITUTE(A124,"~","~~"),"*","~*"),"?","~?"))&gt;1,"Revisar ID repetido",IF(NOT(ISNUMBER(D124)),"Revisar vencimiento",IF(OR(D124&lt;DATE(2000,1,1),D124&gt;DATE(2099,12,31),D124&lt;&gt;INT(D124)),"Revisar vencimiento",IF(NOT(ISNUMBER(E124)),"Revisar importe",IF(OR(E124&lt;=0,ROUND(E124,2)&lt;&gt;E124),"Revisar importe",IF(NOT(ISNUMBER(F124)),"Revisar pagado",IF(OR(F124&lt;0,F124&gt;E124,ROUND(F124,2)&lt;&gt;F124),"Revisar pagado","OK")))))))))</x:f>
      </x:c>
    </x:row>
    <x:row r="125" ht="29" customHeight="1">
      <x:c r="A125" s="12"/>
      <x:c r="B125" s="12"/>
      <x:c r="C125" s="12"/>
      <x:c r="D125" s="13"/>
      <x:c r="E125" s="14"/>
      <x:c r="F125" s="14"/>
      <x:c r="G125" s="15" t="str">
        <x:f>IF(J125="OK",ROUND(E125-F125,2),"")</x:f>
      </x:c>
      <x:c r="H125" s="16" t="str">
        <x:f>IF(J125="","",IF(J125&lt;&gt;"OK","Revisar datos",IF(G125=0,"Pagado",IF(Agenda!$E$4&lt;&gt;"OK","Revisar ajustes",IF(D125&lt;Agenda!$B$5,"Vencido",IF(D125&lt;=Agenda!$B$5+Agenda!$E$5,"Próximo","Pendiente"))))))</x:f>
      </x:c>
      <x:c r="I125" s="12"/>
      <x:c r="J125" s="16" t="str">
        <x:f>IF(COUNTA(A125:F125,I125)=0,"",IF(OR(A125="",B125="",C125=""),"Revisar identificación",IF(COUNTIFS($A$10:$A$209,"="&amp;SUBSTITUTE(SUBSTITUTE(SUBSTITUTE(A125,"~","~~"),"*","~*"),"?","~?"))&gt;1,"Revisar ID repetido",IF(NOT(ISNUMBER(D125)),"Revisar vencimiento",IF(OR(D125&lt;DATE(2000,1,1),D125&gt;DATE(2099,12,31),D125&lt;&gt;INT(D125)),"Revisar vencimiento",IF(NOT(ISNUMBER(E125)),"Revisar importe",IF(OR(E125&lt;=0,ROUND(E125,2)&lt;&gt;E125),"Revisar importe",IF(NOT(ISNUMBER(F125)),"Revisar pagado",IF(OR(F125&lt;0,F125&gt;E125,ROUND(F125,2)&lt;&gt;F125),"Revisar pagado","OK")))))))))</x:f>
      </x:c>
    </x:row>
    <x:row r="126" ht="29" customHeight="1">
      <x:c r="A126" s="12"/>
      <x:c r="B126" s="12"/>
      <x:c r="C126" s="12"/>
      <x:c r="D126" s="13"/>
      <x:c r="E126" s="14"/>
      <x:c r="F126" s="14"/>
      <x:c r="G126" s="15" t="str">
        <x:f>IF(J126="OK",ROUND(E126-F126,2),"")</x:f>
      </x:c>
      <x:c r="H126" s="16" t="str">
        <x:f>IF(J126="","",IF(J126&lt;&gt;"OK","Revisar datos",IF(G126=0,"Pagado",IF(Agenda!$E$4&lt;&gt;"OK","Revisar ajustes",IF(D126&lt;Agenda!$B$5,"Vencido",IF(D126&lt;=Agenda!$B$5+Agenda!$E$5,"Próximo","Pendiente"))))))</x:f>
      </x:c>
      <x:c r="I126" s="12"/>
      <x:c r="J126" s="16" t="str">
        <x:f>IF(COUNTA(A126:F126,I126)=0,"",IF(OR(A126="",B126="",C126=""),"Revisar identificación",IF(COUNTIFS($A$10:$A$209,"="&amp;SUBSTITUTE(SUBSTITUTE(SUBSTITUTE(A126,"~","~~"),"*","~*"),"?","~?"))&gt;1,"Revisar ID repetido",IF(NOT(ISNUMBER(D126)),"Revisar vencimiento",IF(OR(D126&lt;DATE(2000,1,1),D126&gt;DATE(2099,12,31),D126&lt;&gt;INT(D126)),"Revisar vencimiento",IF(NOT(ISNUMBER(E126)),"Revisar importe",IF(OR(E126&lt;=0,ROUND(E126,2)&lt;&gt;E126),"Revisar importe",IF(NOT(ISNUMBER(F126)),"Revisar pagado",IF(OR(F126&lt;0,F126&gt;E126,ROUND(F126,2)&lt;&gt;F126),"Revisar pagado","OK")))))))))</x:f>
      </x:c>
    </x:row>
    <x:row r="127" ht="29" customHeight="1">
      <x:c r="A127" s="12"/>
      <x:c r="B127" s="12"/>
      <x:c r="C127" s="12"/>
      <x:c r="D127" s="13"/>
      <x:c r="E127" s="14"/>
      <x:c r="F127" s="14"/>
      <x:c r="G127" s="15" t="str">
        <x:f>IF(J127="OK",ROUND(E127-F127,2),"")</x:f>
      </x:c>
      <x:c r="H127" s="16" t="str">
        <x:f>IF(J127="","",IF(J127&lt;&gt;"OK","Revisar datos",IF(G127=0,"Pagado",IF(Agenda!$E$4&lt;&gt;"OK","Revisar ajustes",IF(D127&lt;Agenda!$B$5,"Vencido",IF(D127&lt;=Agenda!$B$5+Agenda!$E$5,"Próximo","Pendiente"))))))</x:f>
      </x:c>
      <x:c r="I127" s="12"/>
      <x:c r="J127" s="16" t="str">
        <x:f>IF(COUNTA(A127:F127,I127)=0,"",IF(OR(A127="",B127="",C127=""),"Revisar identificación",IF(COUNTIFS($A$10:$A$209,"="&amp;SUBSTITUTE(SUBSTITUTE(SUBSTITUTE(A127,"~","~~"),"*","~*"),"?","~?"))&gt;1,"Revisar ID repetido",IF(NOT(ISNUMBER(D127)),"Revisar vencimiento",IF(OR(D127&lt;DATE(2000,1,1),D127&gt;DATE(2099,12,31),D127&lt;&gt;INT(D127)),"Revisar vencimiento",IF(NOT(ISNUMBER(E127)),"Revisar importe",IF(OR(E127&lt;=0,ROUND(E127,2)&lt;&gt;E127),"Revisar importe",IF(NOT(ISNUMBER(F127)),"Revisar pagado",IF(OR(F127&lt;0,F127&gt;E127,ROUND(F127,2)&lt;&gt;F127),"Revisar pagado","OK")))))))))</x:f>
      </x:c>
    </x:row>
    <x:row r="128" ht="29" customHeight="1">
      <x:c r="A128" s="12"/>
      <x:c r="B128" s="12"/>
      <x:c r="C128" s="12"/>
      <x:c r="D128" s="13"/>
      <x:c r="E128" s="14"/>
      <x:c r="F128" s="14"/>
      <x:c r="G128" s="15" t="str">
        <x:f>IF(J128="OK",ROUND(E128-F128,2),"")</x:f>
      </x:c>
      <x:c r="H128" s="16" t="str">
        <x:f>IF(J128="","",IF(J128&lt;&gt;"OK","Revisar datos",IF(G128=0,"Pagado",IF(Agenda!$E$4&lt;&gt;"OK","Revisar ajustes",IF(D128&lt;Agenda!$B$5,"Vencido",IF(D128&lt;=Agenda!$B$5+Agenda!$E$5,"Próximo","Pendiente"))))))</x:f>
      </x:c>
      <x:c r="I128" s="12"/>
      <x:c r="J128" s="16" t="str">
        <x:f>IF(COUNTA(A128:F128,I128)=0,"",IF(OR(A128="",B128="",C128=""),"Revisar identificación",IF(COUNTIFS($A$10:$A$209,"="&amp;SUBSTITUTE(SUBSTITUTE(SUBSTITUTE(A128,"~","~~"),"*","~*"),"?","~?"))&gt;1,"Revisar ID repetido",IF(NOT(ISNUMBER(D128)),"Revisar vencimiento",IF(OR(D128&lt;DATE(2000,1,1),D128&gt;DATE(2099,12,31),D128&lt;&gt;INT(D128)),"Revisar vencimiento",IF(NOT(ISNUMBER(E128)),"Revisar importe",IF(OR(E128&lt;=0,ROUND(E128,2)&lt;&gt;E128),"Revisar importe",IF(NOT(ISNUMBER(F128)),"Revisar pagado",IF(OR(F128&lt;0,F128&gt;E128,ROUND(F128,2)&lt;&gt;F128),"Revisar pagado","OK")))))))))</x:f>
      </x:c>
    </x:row>
    <x:row r="129" ht="29" customHeight="1">
      <x:c r="A129" s="12"/>
      <x:c r="B129" s="12"/>
      <x:c r="C129" s="12"/>
      <x:c r="D129" s="13"/>
      <x:c r="E129" s="14"/>
      <x:c r="F129" s="14"/>
      <x:c r="G129" s="15" t="str">
        <x:f>IF(J129="OK",ROUND(E129-F129,2),"")</x:f>
      </x:c>
      <x:c r="H129" s="16" t="str">
        <x:f>IF(J129="","",IF(J129&lt;&gt;"OK","Revisar datos",IF(G129=0,"Pagado",IF(Agenda!$E$4&lt;&gt;"OK","Revisar ajustes",IF(D129&lt;Agenda!$B$5,"Vencido",IF(D129&lt;=Agenda!$B$5+Agenda!$E$5,"Próximo","Pendiente"))))))</x:f>
      </x:c>
      <x:c r="I129" s="12"/>
      <x:c r="J129" s="16" t="str">
        <x:f>IF(COUNTA(A129:F129,I129)=0,"",IF(OR(A129="",B129="",C129=""),"Revisar identificación",IF(COUNTIFS($A$10:$A$209,"="&amp;SUBSTITUTE(SUBSTITUTE(SUBSTITUTE(A129,"~","~~"),"*","~*"),"?","~?"))&gt;1,"Revisar ID repetido",IF(NOT(ISNUMBER(D129)),"Revisar vencimiento",IF(OR(D129&lt;DATE(2000,1,1),D129&gt;DATE(2099,12,31),D129&lt;&gt;INT(D129)),"Revisar vencimiento",IF(NOT(ISNUMBER(E129)),"Revisar importe",IF(OR(E129&lt;=0,ROUND(E129,2)&lt;&gt;E129),"Revisar importe",IF(NOT(ISNUMBER(F129)),"Revisar pagado",IF(OR(F129&lt;0,F129&gt;E129,ROUND(F129,2)&lt;&gt;F129),"Revisar pagado","OK")))))))))</x:f>
      </x:c>
    </x:row>
    <x:row r="130" ht="29" customHeight="1">
      <x:c r="A130" s="12"/>
      <x:c r="B130" s="12"/>
      <x:c r="C130" s="12"/>
      <x:c r="D130" s="13"/>
      <x:c r="E130" s="14"/>
      <x:c r="F130" s="14"/>
      <x:c r="G130" s="15" t="str">
        <x:f>IF(J130="OK",ROUND(E130-F130,2),"")</x:f>
      </x:c>
      <x:c r="H130" s="16" t="str">
        <x:f>IF(J130="","",IF(J130&lt;&gt;"OK","Revisar datos",IF(G130=0,"Pagado",IF(Agenda!$E$4&lt;&gt;"OK","Revisar ajustes",IF(D130&lt;Agenda!$B$5,"Vencido",IF(D130&lt;=Agenda!$B$5+Agenda!$E$5,"Próximo","Pendiente"))))))</x:f>
      </x:c>
      <x:c r="I130" s="12"/>
      <x:c r="J130" s="16" t="str">
        <x:f>IF(COUNTA(A130:F130,I130)=0,"",IF(OR(A130="",B130="",C130=""),"Revisar identificación",IF(COUNTIFS($A$10:$A$209,"="&amp;SUBSTITUTE(SUBSTITUTE(SUBSTITUTE(A130,"~","~~"),"*","~*"),"?","~?"))&gt;1,"Revisar ID repetido",IF(NOT(ISNUMBER(D130)),"Revisar vencimiento",IF(OR(D130&lt;DATE(2000,1,1),D130&gt;DATE(2099,12,31),D130&lt;&gt;INT(D130)),"Revisar vencimiento",IF(NOT(ISNUMBER(E130)),"Revisar importe",IF(OR(E130&lt;=0,ROUND(E130,2)&lt;&gt;E130),"Revisar importe",IF(NOT(ISNUMBER(F130)),"Revisar pagado",IF(OR(F130&lt;0,F130&gt;E130,ROUND(F130,2)&lt;&gt;F130),"Revisar pagado","OK")))))))))</x:f>
      </x:c>
    </x:row>
    <x:row r="131" ht="29" customHeight="1">
      <x:c r="A131" s="12"/>
      <x:c r="B131" s="12"/>
      <x:c r="C131" s="12"/>
      <x:c r="D131" s="13"/>
      <x:c r="E131" s="14"/>
      <x:c r="F131" s="14"/>
      <x:c r="G131" s="15" t="str">
        <x:f>IF(J131="OK",ROUND(E131-F131,2),"")</x:f>
      </x:c>
      <x:c r="H131" s="16" t="str">
        <x:f>IF(J131="","",IF(J131&lt;&gt;"OK","Revisar datos",IF(G131=0,"Pagado",IF(Agenda!$E$4&lt;&gt;"OK","Revisar ajustes",IF(D131&lt;Agenda!$B$5,"Vencido",IF(D131&lt;=Agenda!$B$5+Agenda!$E$5,"Próximo","Pendiente"))))))</x:f>
      </x:c>
      <x:c r="I131" s="12"/>
      <x:c r="J131" s="16" t="str">
        <x:f>IF(COUNTA(A131:F131,I131)=0,"",IF(OR(A131="",B131="",C131=""),"Revisar identificación",IF(COUNTIFS($A$10:$A$209,"="&amp;SUBSTITUTE(SUBSTITUTE(SUBSTITUTE(A131,"~","~~"),"*","~*"),"?","~?"))&gt;1,"Revisar ID repetido",IF(NOT(ISNUMBER(D131)),"Revisar vencimiento",IF(OR(D131&lt;DATE(2000,1,1),D131&gt;DATE(2099,12,31),D131&lt;&gt;INT(D131)),"Revisar vencimiento",IF(NOT(ISNUMBER(E131)),"Revisar importe",IF(OR(E131&lt;=0,ROUND(E131,2)&lt;&gt;E131),"Revisar importe",IF(NOT(ISNUMBER(F131)),"Revisar pagado",IF(OR(F131&lt;0,F131&gt;E131,ROUND(F131,2)&lt;&gt;F131),"Revisar pagado","OK")))))))))</x:f>
      </x:c>
    </x:row>
    <x:row r="132" ht="29" customHeight="1">
      <x:c r="A132" s="12"/>
      <x:c r="B132" s="12"/>
      <x:c r="C132" s="12"/>
      <x:c r="D132" s="13"/>
      <x:c r="E132" s="14"/>
      <x:c r="F132" s="14"/>
      <x:c r="G132" s="15" t="str">
        <x:f>IF(J132="OK",ROUND(E132-F132,2),"")</x:f>
      </x:c>
      <x:c r="H132" s="16" t="str">
        <x:f>IF(J132="","",IF(J132&lt;&gt;"OK","Revisar datos",IF(G132=0,"Pagado",IF(Agenda!$E$4&lt;&gt;"OK","Revisar ajustes",IF(D132&lt;Agenda!$B$5,"Vencido",IF(D132&lt;=Agenda!$B$5+Agenda!$E$5,"Próximo","Pendiente"))))))</x:f>
      </x:c>
      <x:c r="I132" s="12"/>
      <x:c r="J132" s="16" t="str">
        <x:f>IF(COUNTA(A132:F132,I132)=0,"",IF(OR(A132="",B132="",C132=""),"Revisar identificación",IF(COUNTIFS($A$10:$A$209,"="&amp;SUBSTITUTE(SUBSTITUTE(SUBSTITUTE(A132,"~","~~"),"*","~*"),"?","~?"))&gt;1,"Revisar ID repetido",IF(NOT(ISNUMBER(D132)),"Revisar vencimiento",IF(OR(D132&lt;DATE(2000,1,1),D132&gt;DATE(2099,12,31),D132&lt;&gt;INT(D132)),"Revisar vencimiento",IF(NOT(ISNUMBER(E132)),"Revisar importe",IF(OR(E132&lt;=0,ROUND(E132,2)&lt;&gt;E132),"Revisar importe",IF(NOT(ISNUMBER(F132)),"Revisar pagado",IF(OR(F132&lt;0,F132&gt;E132,ROUND(F132,2)&lt;&gt;F132),"Revisar pagado","OK")))))))))</x:f>
      </x:c>
    </x:row>
    <x:row r="133" ht="29" customHeight="1">
      <x:c r="A133" s="12"/>
      <x:c r="B133" s="12"/>
      <x:c r="C133" s="12"/>
      <x:c r="D133" s="13"/>
      <x:c r="E133" s="14"/>
      <x:c r="F133" s="14"/>
      <x:c r="G133" s="15" t="str">
        <x:f>IF(J133="OK",ROUND(E133-F133,2),"")</x:f>
      </x:c>
      <x:c r="H133" s="16" t="str">
        <x:f>IF(J133="","",IF(J133&lt;&gt;"OK","Revisar datos",IF(G133=0,"Pagado",IF(Agenda!$E$4&lt;&gt;"OK","Revisar ajustes",IF(D133&lt;Agenda!$B$5,"Vencido",IF(D133&lt;=Agenda!$B$5+Agenda!$E$5,"Próximo","Pendiente"))))))</x:f>
      </x:c>
      <x:c r="I133" s="12"/>
      <x:c r="J133" s="16" t="str">
        <x:f>IF(COUNTA(A133:F133,I133)=0,"",IF(OR(A133="",B133="",C133=""),"Revisar identificación",IF(COUNTIFS($A$10:$A$209,"="&amp;SUBSTITUTE(SUBSTITUTE(SUBSTITUTE(A133,"~","~~"),"*","~*"),"?","~?"))&gt;1,"Revisar ID repetido",IF(NOT(ISNUMBER(D133)),"Revisar vencimiento",IF(OR(D133&lt;DATE(2000,1,1),D133&gt;DATE(2099,12,31),D133&lt;&gt;INT(D133)),"Revisar vencimiento",IF(NOT(ISNUMBER(E133)),"Revisar importe",IF(OR(E133&lt;=0,ROUND(E133,2)&lt;&gt;E133),"Revisar importe",IF(NOT(ISNUMBER(F133)),"Revisar pagado",IF(OR(F133&lt;0,F133&gt;E133,ROUND(F133,2)&lt;&gt;F133),"Revisar pagado","OK")))))))))</x:f>
      </x:c>
    </x:row>
    <x:row r="134" ht="29" customHeight="1">
      <x:c r="A134" s="12"/>
      <x:c r="B134" s="12"/>
      <x:c r="C134" s="12"/>
      <x:c r="D134" s="13"/>
      <x:c r="E134" s="14"/>
      <x:c r="F134" s="14"/>
      <x:c r="G134" s="15" t="str">
        <x:f>IF(J134="OK",ROUND(E134-F134,2),"")</x:f>
      </x:c>
      <x:c r="H134" s="16" t="str">
        <x:f>IF(J134="","",IF(J134&lt;&gt;"OK","Revisar datos",IF(G134=0,"Pagado",IF(Agenda!$E$4&lt;&gt;"OK","Revisar ajustes",IF(D134&lt;Agenda!$B$5,"Vencido",IF(D134&lt;=Agenda!$B$5+Agenda!$E$5,"Próximo","Pendiente"))))))</x:f>
      </x:c>
      <x:c r="I134" s="12"/>
      <x:c r="J134" s="16" t="str">
        <x:f>IF(COUNTA(A134:F134,I134)=0,"",IF(OR(A134="",B134="",C134=""),"Revisar identificación",IF(COUNTIFS($A$10:$A$209,"="&amp;SUBSTITUTE(SUBSTITUTE(SUBSTITUTE(A134,"~","~~"),"*","~*"),"?","~?"))&gt;1,"Revisar ID repetido",IF(NOT(ISNUMBER(D134)),"Revisar vencimiento",IF(OR(D134&lt;DATE(2000,1,1),D134&gt;DATE(2099,12,31),D134&lt;&gt;INT(D134)),"Revisar vencimiento",IF(NOT(ISNUMBER(E134)),"Revisar importe",IF(OR(E134&lt;=0,ROUND(E134,2)&lt;&gt;E134),"Revisar importe",IF(NOT(ISNUMBER(F134)),"Revisar pagado",IF(OR(F134&lt;0,F134&gt;E134,ROUND(F134,2)&lt;&gt;F134),"Revisar pagado","OK")))))))))</x:f>
      </x:c>
    </x:row>
    <x:row r="135" ht="29" customHeight="1">
      <x:c r="A135" s="12"/>
      <x:c r="B135" s="12"/>
      <x:c r="C135" s="12"/>
      <x:c r="D135" s="13"/>
      <x:c r="E135" s="14"/>
      <x:c r="F135" s="14"/>
      <x:c r="G135" s="15" t="str">
        <x:f>IF(J135="OK",ROUND(E135-F135,2),"")</x:f>
      </x:c>
      <x:c r="H135" s="16" t="str">
        <x:f>IF(J135="","",IF(J135&lt;&gt;"OK","Revisar datos",IF(G135=0,"Pagado",IF(Agenda!$E$4&lt;&gt;"OK","Revisar ajustes",IF(D135&lt;Agenda!$B$5,"Vencido",IF(D135&lt;=Agenda!$B$5+Agenda!$E$5,"Próximo","Pendiente"))))))</x:f>
      </x:c>
      <x:c r="I135" s="12"/>
      <x:c r="J135" s="16" t="str">
        <x:f>IF(COUNTA(A135:F135,I135)=0,"",IF(OR(A135="",B135="",C135=""),"Revisar identificación",IF(COUNTIFS($A$10:$A$209,"="&amp;SUBSTITUTE(SUBSTITUTE(SUBSTITUTE(A135,"~","~~"),"*","~*"),"?","~?"))&gt;1,"Revisar ID repetido",IF(NOT(ISNUMBER(D135)),"Revisar vencimiento",IF(OR(D135&lt;DATE(2000,1,1),D135&gt;DATE(2099,12,31),D135&lt;&gt;INT(D135)),"Revisar vencimiento",IF(NOT(ISNUMBER(E135)),"Revisar importe",IF(OR(E135&lt;=0,ROUND(E135,2)&lt;&gt;E135),"Revisar importe",IF(NOT(ISNUMBER(F135)),"Revisar pagado",IF(OR(F135&lt;0,F135&gt;E135,ROUND(F135,2)&lt;&gt;F135),"Revisar pagado","OK")))))))))</x:f>
      </x:c>
    </x:row>
    <x:row r="136" ht="29" customHeight="1">
      <x:c r="A136" s="12"/>
      <x:c r="B136" s="12"/>
      <x:c r="C136" s="12"/>
      <x:c r="D136" s="13"/>
      <x:c r="E136" s="14"/>
      <x:c r="F136" s="14"/>
      <x:c r="G136" s="15" t="str">
        <x:f>IF(J136="OK",ROUND(E136-F136,2),"")</x:f>
      </x:c>
      <x:c r="H136" s="16" t="str">
        <x:f>IF(J136="","",IF(J136&lt;&gt;"OK","Revisar datos",IF(G136=0,"Pagado",IF(Agenda!$E$4&lt;&gt;"OK","Revisar ajustes",IF(D136&lt;Agenda!$B$5,"Vencido",IF(D136&lt;=Agenda!$B$5+Agenda!$E$5,"Próximo","Pendiente"))))))</x:f>
      </x:c>
      <x:c r="I136" s="12"/>
      <x:c r="J136" s="16" t="str">
        <x:f>IF(COUNTA(A136:F136,I136)=0,"",IF(OR(A136="",B136="",C136=""),"Revisar identificación",IF(COUNTIFS($A$10:$A$209,"="&amp;SUBSTITUTE(SUBSTITUTE(SUBSTITUTE(A136,"~","~~"),"*","~*"),"?","~?"))&gt;1,"Revisar ID repetido",IF(NOT(ISNUMBER(D136)),"Revisar vencimiento",IF(OR(D136&lt;DATE(2000,1,1),D136&gt;DATE(2099,12,31),D136&lt;&gt;INT(D136)),"Revisar vencimiento",IF(NOT(ISNUMBER(E136)),"Revisar importe",IF(OR(E136&lt;=0,ROUND(E136,2)&lt;&gt;E136),"Revisar importe",IF(NOT(ISNUMBER(F136)),"Revisar pagado",IF(OR(F136&lt;0,F136&gt;E136,ROUND(F136,2)&lt;&gt;F136),"Revisar pagado","OK")))))))))</x:f>
      </x:c>
    </x:row>
    <x:row r="137" ht="29" customHeight="1">
      <x:c r="A137" s="12"/>
      <x:c r="B137" s="12"/>
      <x:c r="C137" s="12"/>
      <x:c r="D137" s="13"/>
      <x:c r="E137" s="14"/>
      <x:c r="F137" s="14"/>
      <x:c r="G137" s="15" t="str">
        <x:f>IF(J137="OK",ROUND(E137-F137,2),"")</x:f>
      </x:c>
      <x:c r="H137" s="16" t="str">
        <x:f>IF(J137="","",IF(J137&lt;&gt;"OK","Revisar datos",IF(G137=0,"Pagado",IF(Agenda!$E$4&lt;&gt;"OK","Revisar ajustes",IF(D137&lt;Agenda!$B$5,"Vencido",IF(D137&lt;=Agenda!$B$5+Agenda!$E$5,"Próximo","Pendiente"))))))</x:f>
      </x:c>
      <x:c r="I137" s="12"/>
      <x:c r="J137" s="16" t="str">
        <x:f>IF(COUNTA(A137:F137,I137)=0,"",IF(OR(A137="",B137="",C137=""),"Revisar identificación",IF(COUNTIFS($A$10:$A$209,"="&amp;SUBSTITUTE(SUBSTITUTE(SUBSTITUTE(A137,"~","~~"),"*","~*"),"?","~?"))&gt;1,"Revisar ID repetido",IF(NOT(ISNUMBER(D137)),"Revisar vencimiento",IF(OR(D137&lt;DATE(2000,1,1),D137&gt;DATE(2099,12,31),D137&lt;&gt;INT(D137)),"Revisar vencimiento",IF(NOT(ISNUMBER(E137)),"Revisar importe",IF(OR(E137&lt;=0,ROUND(E137,2)&lt;&gt;E137),"Revisar importe",IF(NOT(ISNUMBER(F137)),"Revisar pagado",IF(OR(F137&lt;0,F137&gt;E137,ROUND(F137,2)&lt;&gt;F137),"Revisar pagado","OK")))))))))</x:f>
      </x:c>
    </x:row>
    <x:row r="138" ht="29" customHeight="1">
      <x:c r="A138" s="12"/>
      <x:c r="B138" s="12"/>
      <x:c r="C138" s="12"/>
      <x:c r="D138" s="13"/>
      <x:c r="E138" s="14"/>
      <x:c r="F138" s="14"/>
      <x:c r="G138" s="15" t="str">
        <x:f>IF(J138="OK",ROUND(E138-F138,2),"")</x:f>
      </x:c>
      <x:c r="H138" s="16" t="str">
        <x:f>IF(J138="","",IF(J138&lt;&gt;"OK","Revisar datos",IF(G138=0,"Pagado",IF(Agenda!$E$4&lt;&gt;"OK","Revisar ajustes",IF(D138&lt;Agenda!$B$5,"Vencido",IF(D138&lt;=Agenda!$B$5+Agenda!$E$5,"Próximo","Pendiente"))))))</x:f>
      </x:c>
      <x:c r="I138" s="12"/>
      <x:c r="J138" s="16" t="str">
        <x:f>IF(COUNTA(A138:F138,I138)=0,"",IF(OR(A138="",B138="",C138=""),"Revisar identificación",IF(COUNTIFS($A$10:$A$209,"="&amp;SUBSTITUTE(SUBSTITUTE(SUBSTITUTE(A138,"~","~~"),"*","~*"),"?","~?"))&gt;1,"Revisar ID repetido",IF(NOT(ISNUMBER(D138)),"Revisar vencimiento",IF(OR(D138&lt;DATE(2000,1,1),D138&gt;DATE(2099,12,31),D138&lt;&gt;INT(D138)),"Revisar vencimiento",IF(NOT(ISNUMBER(E138)),"Revisar importe",IF(OR(E138&lt;=0,ROUND(E138,2)&lt;&gt;E138),"Revisar importe",IF(NOT(ISNUMBER(F138)),"Revisar pagado",IF(OR(F138&lt;0,F138&gt;E138,ROUND(F138,2)&lt;&gt;F138),"Revisar pagado","OK")))))))))</x:f>
      </x:c>
    </x:row>
    <x:row r="139" ht="29" customHeight="1">
      <x:c r="A139" s="12"/>
      <x:c r="B139" s="12"/>
      <x:c r="C139" s="12"/>
      <x:c r="D139" s="13"/>
      <x:c r="E139" s="14"/>
      <x:c r="F139" s="14"/>
      <x:c r="G139" s="15" t="str">
        <x:f>IF(J139="OK",ROUND(E139-F139,2),"")</x:f>
      </x:c>
      <x:c r="H139" s="16" t="str">
        <x:f>IF(J139="","",IF(J139&lt;&gt;"OK","Revisar datos",IF(G139=0,"Pagado",IF(Agenda!$E$4&lt;&gt;"OK","Revisar ajustes",IF(D139&lt;Agenda!$B$5,"Vencido",IF(D139&lt;=Agenda!$B$5+Agenda!$E$5,"Próximo","Pendiente"))))))</x:f>
      </x:c>
      <x:c r="I139" s="12"/>
      <x:c r="J139" s="16" t="str">
        <x:f>IF(COUNTA(A139:F139,I139)=0,"",IF(OR(A139="",B139="",C139=""),"Revisar identificación",IF(COUNTIFS($A$10:$A$209,"="&amp;SUBSTITUTE(SUBSTITUTE(SUBSTITUTE(A139,"~","~~"),"*","~*"),"?","~?"))&gt;1,"Revisar ID repetido",IF(NOT(ISNUMBER(D139)),"Revisar vencimiento",IF(OR(D139&lt;DATE(2000,1,1),D139&gt;DATE(2099,12,31),D139&lt;&gt;INT(D139)),"Revisar vencimiento",IF(NOT(ISNUMBER(E139)),"Revisar importe",IF(OR(E139&lt;=0,ROUND(E139,2)&lt;&gt;E139),"Revisar importe",IF(NOT(ISNUMBER(F139)),"Revisar pagado",IF(OR(F139&lt;0,F139&gt;E139,ROUND(F139,2)&lt;&gt;F139),"Revisar pagado","OK")))))))))</x:f>
      </x:c>
    </x:row>
    <x:row r="140" ht="29" customHeight="1">
      <x:c r="A140" s="12"/>
      <x:c r="B140" s="12"/>
      <x:c r="C140" s="12"/>
      <x:c r="D140" s="13"/>
      <x:c r="E140" s="14"/>
      <x:c r="F140" s="14"/>
      <x:c r="G140" s="15" t="str">
        <x:f>IF(J140="OK",ROUND(E140-F140,2),"")</x:f>
      </x:c>
      <x:c r="H140" s="16" t="str">
        <x:f>IF(J140="","",IF(J140&lt;&gt;"OK","Revisar datos",IF(G140=0,"Pagado",IF(Agenda!$E$4&lt;&gt;"OK","Revisar ajustes",IF(D140&lt;Agenda!$B$5,"Vencido",IF(D140&lt;=Agenda!$B$5+Agenda!$E$5,"Próximo","Pendiente"))))))</x:f>
      </x:c>
      <x:c r="I140" s="12"/>
      <x:c r="J140" s="16" t="str">
        <x:f>IF(COUNTA(A140:F140,I140)=0,"",IF(OR(A140="",B140="",C140=""),"Revisar identificación",IF(COUNTIFS($A$10:$A$209,"="&amp;SUBSTITUTE(SUBSTITUTE(SUBSTITUTE(A140,"~","~~"),"*","~*"),"?","~?"))&gt;1,"Revisar ID repetido",IF(NOT(ISNUMBER(D140)),"Revisar vencimiento",IF(OR(D140&lt;DATE(2000,1,1),D140&gt;DATE(2099,12,31),D140&lt;&gt;INT(D140)),"Revisar vencimiento",IF(NOT(ISNUMBER(E140)),"Revisar importe",IF(OR(E140&lt;=0,ROUND(E140,2)&lt;&gt;E140),"Revisar importe",IF(NOT(ISNUMBER(F140)),"Revisar pagado",IF(OR(F140&lt;0,F140&gt;E140,ROUND(F140,2)&lt;&gt;F140),"Revisar pagado","OK")))))))))</x:f>
      </x:c>
    </x:row>
    <x:row r="141" ht="29" customHeight="1">
      <x:c r="A141" s="12"/>
      <x:c r="B141" s="12"/>
      <x:c r="C141" s="12"/>
      <x:c r="D141" s="13"/>
      <x:c r="E141" s="14"/>
      <x:c r="F141" s="14"/>
      <x:c r="G141" s="15" t="str">
        <x:f>IF(J141="OK",ROUND(E141-F141,2),"")</x:f>
      </x:c>
      <x:c r="H141" s="16" t="str">
        <x:f>IF(J141="","",IF(J141&lt;&gt;"OK","Revisar datos",IF(G141=0,"Pagado",IF(Agenda!$E$4&lt;&gt;"OK","Revisar ajustes",IF(D141&lt;Agenda!$B$5,"Vencido",IF(D141&lt;=Agenda!$B$5+Agenda!$E$5,"Próximo","Pendiente"))))))</x:f>
      </x:c>
      <x:c r="I141" s="12"/>
      <x:c r="J141" s="16" t="str">
        <x:f>IF(COUNTA(A141:F141,I141)=0,"",IF(OR(A141="",B141="",C141=""),"Revisar identificación",IF(COUNTIFS($A$10:$A$209,"="&amp;SUBSTITUTE(SUBSTITUTE(SUBSTITUTE(A141,"~","~~"),"*","~*"),"?","~?"))&gt;1,"Revisar ID repetido",IF(NOT(ISNUMBER(D141)),"Revisar vencimiento",IF(OR(D141&lt;DATE(2000,1,1),D141&gt;DATE(2099,12,31),D141&lt;&gt;INT(D141)),"Revisar vencimiento",IF(NOT(ISNUMBER(E141)),"Revisar importe",IF(OR(E141&lt;=0,ROUND(E141,2)&lt;&gt;E141),"Revisar importe",IF(NOT(ISNUMBER(F141)),"Revisar pagado",IF(OR(F141&lt;0,F141&gt;E141,ROUND(F141,2)&lt;&gt;F141),"Revisar pagado","OK")))))))))</x:f>
      </x:c>
    </x:row>
    <x:row r="142" ht="29" customHeight="1">
      <x:c r="A142" s="12"/>
      <x:c r="B142" s="12"/>
      <x:c r="C142" s="12"/>
      <x:c r="D142" s="13"/>
      <x:c r="E142" s="14"/>
      <x:c r="F142" s="14"/>
      <x:c r="G142" s="15" t="str">
        <x:f>IF(J142="OK",ROUND(E142-F142,2),"")</x:f>
      </x:c>
      <x:c r="H142" s="16" t="str">
        <x:f>IF(J142="","",IF(J142&lt;&gt;"OK","Revisar datos",IF(G142=0,"Pagado",IF(Agenda!$E$4&lt;&gt;"OK","Revisar ajustes",IF(D142&lt;Agenda!$B$5,"Vencido",IF(D142&lt;=Agenda!$B$5+Agenda!$E$5,"Próximo","Pendiente"))))))</x:f>
      </x:c>
      <x:c r="I142" s="12"/>
      <x:c r="J142" s="16" t="str">
        <x:f>IF(COUNTA(A142:F142,I142)=0,"",IF(OR(A142="",B142="",C142=""),"Revisar identificación",IF(COUNTIFS($A$10:$A$209,"="&amp;SUBSTITUTE(SUBSTITUTE(SUBSTITUTE(A142,"~","~~"),"*","~*"),"?","~?"))&gt;1,"Revisar ID repetido",IF(NOT(ISNUMBER(D142)),"Revisar vencimiento",IF(OR(D142&lt;DATE(2000,1,1),D142&gt;DATE(2099,12,31),D142&lt;&gt;INT(D142)),"Revisar vencimiento",IF(NOT(ISNUMBER(E142)),"Revisar importe",IF(OR(E142&lt;=0,ROUND(E142,2)&lt;&gt;E142),"Revisar importe",IF(NOT(ISNUMBER(F142)),"Revisar pagado",IF(OR(F142&lt;0,F142&gt;E142,ROUND(F142,2)&lt;&gt;F142),"Revisar pagado","OK")))))))))</x:f>
      </x:c>
    </x:row>
    <x:row r="143" ht="29" customHeight="1">
      <x:c r="A143" s="12"/>
      <x:c r="B143" s="12"/>
      <x:c r="C143" s="12"/>
      <x:c r="D143" s="13"/>
      <x:c r="E143" s="14"/>
      <x:c r="F143" s="14"/>
      <x:c r="G143" s="15" t="str">
        <x:f>IF(J143="OK",ROUND(E143-F143,2),"")</x:f>
      </x:c>
      <x:c r="H143" s="16" t="str">
        <x:f>IF(J143="","",IF(J143&lt;&gt;"OK","Revisar datos",IF(G143=0,"Pagado",IF(Agenda!$E$4&lt;&gt;"OK","Revisar ajustes",IF(D143&lt;Agenda!$B$5,"Vencido",IF(D143&lt;=Agenda!$B$5+Agenda!$E$5,"Próximo","Pendiente"))))))</x:f>
      </x:c>
      <x:c r="I143" s="12"/>
      <x:c r="J143" s="16" t="str">
        <x:f>IF(COUNTA(A143:F143,I143)=0,"",IF(OR(A143="",B143="",C143=""),"Revisar identificación",IF(COUNTIFS($A$10:$A$209,"="&amp;SUBSTITUTE(SUBSTITUTE(SUBSTITUTE(A143,"~","~~"),"*","~*"),"?","~?"))&gt;1,"Revisar ID repetido",IF(NOT(ISNUMBER(D143)),"Revisar vencimiento",IF(OR(D143&lt;DATE(2000,1,1),D143&gt;DATE(2099,12,31),D143&lt;&gt;INT(D143)),"Revisar vencimiento",IF(NOT(ISNUMBER(E143)),"Revisar importe",IF(OR(E143&lt;=0,ROUND(E143,2)&lt;&gt;E143),"Revisar importe",IF(NOT(ISNUMBER(F143)),"Revisar pagado",IF(OR(F143&lt;0,F143&gt;E143,ROUND(F143,2)&lt;&gt;F143),"Revisar pagado","OK")))))))))</x:f>
      </x:c>
    </x:row>
    <x:row r="144" ht="29" customHeight="1">
      <x:c r="A144" s="12"/>
      <x:c r="B144" s="12"/>
      <x:c r="C144" s="12"/>
      <x:c r="D144" s="13"/>
      <x:c r="E144" s="14"/>
      <x:c r="F144" s="14"/>
      <x:c r="G144" s="15" t="str">
        <x:f>IF(J144="OK",ROUND(E144-F144,2),"")</x:f>
      </x:c>
      <x:c r="H144" s="16" t="str">
        <x:f>IF(J144="","",IF(J144&lt;&gt;"OK","Revisar datos",IF(G144=0,"Pagado",IF(Agenda!$E$4&lt;&gt;"OK","Revisar ajustes",IF(D144&lt;Agenda!$B$5,"Vencido",IF(D144&lt;=Agenda!$B$5+Agenda!$E$5,"Próximo","Pendiente"))))))</x:f>
      </x:c>
      <x:c r="I144" s="12"/>
      <x:c r="J144" s="16" t="str">
        <x:f>IF(COUNTA(A144:F144,I144)=0,"",IF(OR(A144="",B144="",C144=""),"Revisar identificación",IF(COUNTIFS($A$10:$A$209,"="&amp;SUBSTITUTE(SUBSTITUTE(SUBSTITUTE(A144,"~","~~"),"*","~*"),"?","~?"))&gt;1,"Revisar ID repetido",IF(NOT(ISNUMBER(D144)),"Revisar vencimiento",IF(OR(D144&lt;DATE(2000,1,1),D144&gt;DATE(2099,12,31),D144&lt;&gt;INT(D144)),"Revisar vencimiento",IF(NOT(ISNUMBER(E144)),"Revisar importe",IF(OR(E144&lt;=0,ROUND(E144,2)&lt;&gt;E144),"Revisar importe",IF(NOT(ISNUMBER(F144)),"Revisar pagado",IF(OR(F144&lt;0,F144&gt;E144,ROUND(F144,2)&lt;&gt;F144),"Revisar pagado","OK")))))))))</x:f>
      </x:c>
    </x:row>
    <x:row r="145" ht="29" customHeight="1">
      <x:c r="A145" s="12"/>
      <x:c r="B145" s="12"/>
      <x:c r="C145" s="12"/>
      <x:c r="D145" s="13"/>
      <x:c r="E145" s="14"/>
      <x:c r="F145" s="14"/>
      <x:c r="G145" s="15" t="str">
        <x:f>IF(J145="OK",ROUND(E145-F145,2),"")</x:f>
      </x:c>
      <x:c r="H145" s="16" t="str">
        <x:f>IF(J145="","",IF(J145&lt;&gt;"OK","Revisar datos",IF(G145=0,"Pagado",IF(Agenda!$E$4&lt;&gt;"OK","Revisar ajustes",IF(D145&lt;Agenda!$B$5,"Vencido",IF(D145&lt;=Agenda!$B$5+Agenda!$E$5,"Próximo","Pendiente"))))))</x:f>
      </x:c>
      <x:c r="I145" s="12"/>
      <x:c r="J145" s="16" t="str">
        <x:f>IF(COUNTA(A145:F145,I145)=0,"",IF(OR(A145="",B145="",C145=""),"Revisar identificación",IF(COUNTIFS($A$10:$A$209,"="&amp;SUBSTITUTE(SUBSTITUTE(SUBSTITUTE(A145,"~","~~"),"*","~*"),"?","~?"))&gt;1,"Revisar ID repetido",IF(NOT(ISNUMBER(D145)),"Revisar vencimiento",IF(OR(D145&lt;DATE(2000,1,1),D145&gt;DATE(2099,12,31),D145&lt;&gt;INT(D145)),"Revisar vencimiento",IF(NOT(ISNUMBER(E145)),"Revisar importe",IF(OR(E145&lt;=0,ROUND(E145,2)&lt;&gt;E145),"Revisar importe",IF(NOT(ISNUMBER(F145)),"Revisar pagado",IF(OR(F145&lt;0,F145&gt;E145,ROUND(F145,2)&lt;&gt;F145),"Revisar pagado","OK")))))))))</x:f>
      </x:c>
    </x:row>
    <x:row r="146" ht="29" customHeight="1">
      <x:c r="A146" s="12"/>
      <x:c r="B146" s="12"/>
      <x:c r="C146" s="12"/>
      <x:c r="D146" s="13"/>
      <x:c r="E146" s="14"/>
      <x:c r="F146" s="14"/>
      <x:c r="G146" s="15" t="str">
        <x:f>IF(J146="OK",ROUND(E146-F146,2),"")</x:f>
      </x:c>
      <x:c r="H146" s="16" t="str">
        <x:f>IF(J146="","",IF(J146&lt;&gt;"OK","Revisar datos",IF(G146=0,"Pagado",IF(Agenda!$E$4&lt;&gt;"OK","Revisar ajustes",IF(D146&lt;Agenda!$B$5,"Vencido",IF(D146&lt;=Agenda!$B$5+Agenda!$E$5,"Próximo","Pendiente"))))))</x:f>
      </x:c>
      <x:c r="I146" s="12"/>
      <x:c r="J146" s="16" t="str">
        <x:f>IF(COUNTA(A146:F146,I146)=0,"",IF(OR(A146="",B146="",C146=""),"Revisar identificación",IF(COUNTIFS($A$10:$A$209,"="&amp;SUBSTITUTE(SUBSTITUTE(SUBSTITUTE(A146,"~","~~"),"*","~*"),"?","~?"))&gt;1,"Revisar ID repetido",IF(NOT(ISNUMBER(D146)),"Revisar vencimiento",IF(OR(D146&lt;DATE(2000,1,1),D146&gt;DATE(2099,12,31),D146&lt;&gt;INT(D146)),"Revisar vencimiento",IF(NOT(ISNUMBER(E146)),"Revisar importe",IF(OR(E146&lt;=0,ROUND(E146,2)&lt;&gt;E146),"Revisar importe",IF(NOT(ISNUMBER(F146)),"Revisar pagado",IF(OR(F146&lt;0,F146&gt;E146,ROUND(F146,2)&lt;&gt;F146),"Revisar pagado","OK")))))))))</x:f>
      </x:c>
    </x:row>
    <x:row r="147" ht="29" customHeight="1">
      <x:c r="A147" s="12"/>
      <x:c r="B147" s="12"/>
      <x:c r="C147" s="12"/>
      <x:c r="D147" s="13"/>
      <x:c r="E147" s="14"/>
      <x:c r="F147" s="14"/>
      <x:c r="G147" s="15" t="str">
        <x:f>IF(J147="OK",ROUND(E147-F147,2),"")</x:f>
      </x:c>
      <x:c r="H147" s="16" t="str">
        <x:f>IF(J147="","",IF(J147&lt;&gt;"OK","Revisar datos",IF(G147=0,"Pagado",IF(Agenda!$E$4&lt;&gt;"OK","Revisar ajustes",IF(D147&lt;Agenda!$B$5,"Vencido",IF(D147&lt;=Agenda!$B$5+Agenda!$E$5,"Próximo","Pendiente"))))))</x:f>
      </x:c>
      <x:c r="I147" s="12"/>
      <x:c r="J147" s="16" t="str">
        <x:f>IF(COUNTA(A147:F147,I147)=0,"",IF(OR(A147="",B147="",C147=""),"Revisar identificación",IF(COUNTIFS($A$10:$A$209,"="&amp;SUBSTITUTE(SUBSTITUTE(SUBSTITUTE(A147,"~","~~"),"*","~*"),"?","~?"))&gt;1,"Revisar ID repetido",IF(NOT(ISNUMBER(D147)),"Revisar vencimiento",IF(OR(D147&lt;DATE(2000,1,1),D147&gt;DATE(2099,12,31),D147&lt;&gt;INT(D147)),"Revisar vencimiento",IF(NOT(ISNUMBER(E147)),"Revisar importe",IF(OR(E147&lt;=0,ROUND(E147,2)&lt;&gt;E147),"Revisar importe",IF(NOT(ISNUMBER(F147)),"Revisar pagado",IF(OR(F147&lt;0,F147&gt;E147,ROUND(F147,2)&lt;&gt;F147),"Revisar pagado","OK")))))))))</x:f>
      </x:c>
    </x:row>
    <x:row r="148" ht="29" customHeight="1">
      <x:c r="A148" s="12"/>
      <x:c r="B148" s="12"/>
      <x:c r="C148" s="12"/>
      <x:c r="D148" s="13"/>
      <x:c r="E148" s="14"/>
      <x:c r="F148" s="14"/>
      <x:c r="G148" s="15" t="str">
        <x:f>IF(J148="OK",ROUND(E148-F148,2),"")</x:f>
      </x:c>
      <x:c r="H148" s="16" t="str">
        <x:f>IF(J148="","",IF(J148&lt;&gt;"OK","Revisar datos",IF(G148=0,"Pagado",IF(Agenda!$E$4&lt;&gt;"OK","Revisar ajustes",IF(D148&lt;Agenda!$B$5,"Vencido",IF(D148&lt;=Agenda!$B$5+Agenda!$E$5,"Próximo","Pendiente"))))))</x:f>
      </x:c>
      <x:c r="I148" s="12"/>
      <x:c r="J148" s="16" t="str">
        <x:f>IF(COUNTA(A148:F148,I148)=0,"",IF(OR(A148="",B148="",C148=""),"Revisar identificación",IF(COUNTIFS($A$10:$A$209,"="&amp;SUBSTITUTE(SUBSTITUTE(SUBSTITUTE(A148,"~","~~"),"*","~*"),"?","~?"))&gt;1,"Revisar ID repetido",IF(NOT(ISNUMBER(D148)),"Revisar vencimiento",IF(OR(D148&lt;DATE(2000,1,1),D148&gt;DATE(2099,12,31),D148&lt;&gt;INT(D148)),"Revisar vencimiento",IF(NOT(ISNUMBER(E148)),"Revisar importe",IF(OR(E148&lt;=0,ROUND(E148,2)&lt;&gt;E148),"Revisar importe",IF(NOT(ISNUMBER(F148)),"Revisar pagado",IF(OR(F148&lt;0,F148&gt;E148,ROUND(F148,2)&lt;&gt;F148),"Revisar pagado","OK")))))))))</x:f>
      </x:c>
    </x:row>
    <x:row r="149" ht="29" customHeight="1">
      <x:c r="A149" s="12"/>
      <x:c r="B149" s="12"/>
      <x:c r="C149" s="12"/>
      <x:c r="D149" s="13"/>
      <x:c r="E149" s="14"/>
      <x:c r="F149" s="14"/>
      <x:c r="G149" s="15" t="str">
        <x:f>IF(J149="OK",ROUND(E149-F149,2),"")</x:f>
      </x:c>
      <x:c r="H149" s="16" t="str">
        <x:f>IF(J149="","",IF(J149&lt;&gt;"OK","Revisar datos",IF(G149=0,"Pagado",IF(Agenda!$E$4&lt;&gt;"OK","Revisar ajustes",IF(D149&lt;Agenda!$B$5,"Vencido",IF(D149&lt;=Agenda!$B$5+Agenda!$E$5,"Próximo","Pendiente"))))))</x:f>
      </x:c>
      <x:c r="I149" s="12"/>
      <x:c r="J149" s="16" t="str">
        <x:f>IF(COUNTA(A149:F149,I149)=0,"",IF(OR(A149="",B149="",C149=""),"Revisar identificación",IF(COUNTIFS($A$10:$A$209,"="&amp;SUBSTITUTE(SUBSTITUTE(SUBSTITUTE(A149,"~","~~"),"*","~*"),"?","~?"))&gt;1,"Revisar ID repetido",IF(NOT(ISNUMBER(D149)),"Revisar vencimiento",IF(OR(D149&lt;DATE(2000,1,1),D149&gt;DATE(2099,12,31),D149&lt;&gt;INT(D149)),"Revisar vencimiento",IF(NOT(ISNUMBER(E149)),"Revisar importe",IF(OR(E149&lt;=0,ROUND(E149,2)&lt;&gt;E149),"Revisar importe",IF(NOT(ISNUMBER(F149)),"Revisar pagado",IF(OR(F149&lt;0,F149&gt;E149,ROUND(F149,2)&lt;&gt;F149),"Revisar pagado","OK")))))))))</x:f>
      </x:c>
    </x:row>
    <x:row r="150" ht="29" customHeight="1">
      <x:c r="A150" s="12"/>
      <x:c r="B150" s="12"/>
      <x:c r="C150" s="12"/>
      <x:c r="D150" s="13"/>
      <x:c r="E150" s="14"/>
      <x:c r="F150" s="14"/>
      <x:c r="G150" s="15" t="str">
        <x:f>IF(J150="OK",ROUND(E150-F150,2),"")</x:f>
      </x:c>
      <x:c r="H150" s="16" t="str">
        <x:f>IF(J150="","",IF(J150&lt;&gt;"OK","Revisar datos",IF(G150=0,"Pagado",IF(Agenda!$E$4&lt;&gt;"OK","Revisar ajustes",IF(D150&lt;Agenda!$B$5,"Vencido",IF(D150&lt;=Agenda!$B$5+Agenda!$E$5,"Próximo","Pendiente"))))))</x:f>
      </x:c>
      <x:c r="I150" s="12"/>
      <x:c r="J150" s="16" t="str">
        <x:f>IF(COUNTA(A150:F150,I150)=0,"",IF(OR(A150="",B150="",C150=""),"Revisar identificación",IF(COUNTIFS($A$10:$A$209,"="&amp;SUBSTITUTE(SUBSTITUTE(SUBSTITUTE(A150,"~","~~"),"*","~*"),"?","~?"))&gt;1,"Revisar ID repetido",IF(NOT(ISNUMBER(D150)),"Revisar vencimiento",IF(OR(D150&lt;DATE(2000,1,1),D150&gt;DATE(2099,12,31),D150&lt;&gt;INT(D150)),"Revisar vencimiento",IF(NOT(ISNUMBER(E150)),"Revisar importe",IF(OR(E150&lt;=0,ROUND(E150,2)&lt;&gt;E150),"Revisar importe",IF(NOT(ISNUMBER(F150)),"Revisar pagado",IF(OR(F150&lt;0,F150&gt;E150,ROUND(F150,2)&lt;&gt;F150),"Revisar pagado","OK")))))))))</x:f>
      </x:c>
    </x:row>
    <x:row r="151" ht="29" customHeight="1">
      <x:c r="A151" s="12"/>
      <x:c r="B151" s="12"/>
      <x:c r="C151" s="12"/>
      <x:c r="D151" s="13"/>
      <x:c r="E151" s="14"/>
      <x:c r="F151" s="14"/>
      <x:c r="G151" s="15" t="str">
        <x:f>IF(J151="OK",ROUND(E151-F151,2),"")</x:f>
      </x:c>
      <x:c r="H151" s="16" t="str">
        <x:f>IF(J151="","",IF(J151&lt;&gt;"OK","Revisar datos",IF(G151=0,"Pagado",IF(Agenda!$E$4&lt;&gt;"OK","Revisar ajustes",IF(D151&lt;Agenda!$B$5,"Vencido",IF(D151&lt;=Agenda!$B$5+Agenda!$E$5,"Próximo","Pendiente"))))))</x:f>
      </x:c>
      <x:c r="I151" s="12"/>
      <x:c r="J151" s="16" t="str">
        <x:f>IF(COUNTA(A151:F151,I151)=0,"",IF(OR(A151="",B151="",C151=""),"Revisar identificación",IF(COUNTIFS($A$10:$A$209,"="&amp;SUBSTITUTE(SUBSTITUTE(SUBSTITUTE(A151,"~","~~"),"*","~*"),"?","~?"))&gt;1,"Revisar ID repetido",IF(NOT(ISNUMBER(D151)),"Revisar vencimiento",IF(OR(D151&lt;DATE(2000,1,1),D151&gt;DATE(2099,12,31),D151&lt;&gt;INT(D151)),"Revisar vencimiento",IF(NOT(ISNUMBER(E151)),"Revisar importe",IF(OR(E151&lt;=0,ROUND(E151,2)&lt;&gt;E151),"Revisar importe",IF(NOT(ISNUMBER(F151)),"Revisar pagado",IF(OR(F151&lt;0,F151&gt;E151,ROUND(F151,2)&lt;&gt;F151),"Revisar pagado","OK")))))))))</x:f>
      </x:c>
    </x:row>
    <x:row r="152" ht="29" customHeight="1">
      <x:c r="A152" s="12"/>
      <x:c r="B152" s="12"/>
      <x:c r="C152" s="12"/>
      <x:c r="D152" s="13"/>
      <x:c r="E152" s="14"/>
      <x:c r="F152" s="14"/>
      <x:c r="G152" s="15" t="str">
        <x:f>IF(J152="OK",ROUND(E152-F152,2),"")</x:f>
      </x:c>
      <x:c r="H152" s="16" t="str">
        <x:f>IF(J152="","",IF(J152&lt;&gt;"OK","Revisar datos",IF(G152=0,"Pagado",IF(Agenda!$E$4&lt;&gt;"OK","Revisar ajustes",IF(D152&lt;Agenda!$B$5,"Vencido",IF(D152&lt;=Agenda!$B$5+Agenda!$E$5,"Próximo","Pendiente"))))))</x:f>
      </x:c>
      <x:c r="I152" s="12"/>
      <x:c r="J152" s="16" t="str">
        <x:f>IF(COUNTA(A152:F152,I152)=0,"",IF(OR(A152="",B152="",C152=""),"Revisar identificación",IF(COUNTIFS($A$10:$A$209,"="&amp;SUBSTITUTE(SUBSTITUTE(SUBSTITUTE(A152,"~","~~"),"*","~*"),"?","~?"))&gt;1,"Revisar ID repetido",IF(NOT(ISNUMBER(D152)),"Revisar vencimiento",IF(OR(D152&lt;DATE(2000,1,1),D152&gt;DATE(2099,12,31),D152&lt;&gt;INT(D152)),"Revisar vencimiento",IF(NOT(ISNUMBER(E152)),"Revisar importe",IF(OR(E152&lt;=0,ROUND(E152,2)&lt;&gt;E152),"Revisar importe",IF(NOT(ISNUMBER(F152)),"Revisar pagado",IF(OR(F152&lt;0,F152&gt;E152,ROUND(F152,2)&lt;&gt;F152),"Revisar pagado","OK")))))))))</x:f>
      </x:c>
    </x:row>
    <x:row r="153" ht="29" customHeight="1">
      <x:c r="A153" s="12"/>
      <x:c r="B153" s="12"/>
      <x:c r="C153" s="12"/>
      <x:c r="D153" s="13"/>
      <x:c r="E153" s="14"/>
      <x:c r="F153" s="14"/>
      <x:c r="G153" s="15" t="str">
        <x:f>IF(J153="OK",ROUND(E153-F153,2),"")</x:f>
      </x:c>
      <x:c r="H153" s="16" t="str">
        <x:f>IF(J153="","",IF(J153&lt;&gt;"OK","Revisar datos",IF(G153=0,"Pagado",IF(Agenda!$E$4&lt;&gt;"OK","Revisar ajustes",IF(D153&lt;Agenda!$B$5,"Vencido",IF(D153&lt;=Agenda!$B$5+Agenda!$E$5,"Próximo","Pendiente"))))))</x:f>
      </x:c>
      <x:c r="I153" s="12"/>
      <x:c r="J153" s="16" t="str">
        <x:f>IF(COUNTA(A153:F153,I153)=0,"",IF(OR(A153="",B153="",C153=""),"Revisar identificación",IF(COUNTIFS($A$10:$A$209,"="&amp;SUBSTITUTE(SUBSTITUTE(SUBSTITUTE(A153,"~","~~"),"*","~*"),"?","~?"))&gt;1,"Revisar ID repetido",IF(NOT(ISNUMBER(D153)),"Revisar vencimiento",IF(OR(D153&lt;DATE(2000,1,1),D153&gt;DATE(2099,12,31),D153&lt;&gt;INT(D153)),"Revisar vencimiento",IF(NOT(ISNUMBER(E153)),"Revisar importe",IF(OR(E153&lt;=0,ROUND(E153,2)&lt;&gt;E153),"Revisar importe",IF(NOT(ISNUMBER(F153)),"Revisar pagado",IF(OR(F153&lt;0,F153&gt;E153,ROUND(F153,2)&lt;&gt;F153),"Revisar pagado","OK")))))))))</x:f>
      </x:c>
    </x:row>
    <x:row r="154" ht="29" customHeight="1">
      <x:c r="A154" s="12"/>
      <x:c r="B154" s="12"/>
      <x:c r="C154" s="12"/>
      <x:c r="D154" s="13"/>
      <x:c r="E154" s="14"/>
      <x:c r="F154" s="14"/>
      <x:c r="G154" s="15" t="str">
        <x:f>IF(J154="OK",ROUND(E154-F154,2),"")</x:f>
      </x:c>
      <x:c r="H154" s="16" t="str">
        <x:f>IF(J154="","",IF(J154&lt;&gt;"OK","Revisar datos",IF(G154=0,"Pagado",IF(Agenda!$E$4&lt;&gt;"OK","Revisar ajustes",IF(D154&lt;Agenda!$B$5,"Vencido",IF(D154&lt;=Agenda!$B$5+Agenda!$E$5,"Próximo","Pendiente"))))))</x:f>
      </x:c>
      <x:c r="I154" s="12"/>
      <x:c r="J154" s="16" t="str">
        <x:f>IF(COUNTA(A154:F154,I154)=0,"",IF(OR(A154="",B154="",C154=""),"Revisar identificación",IF(COUNTIFS($A$10:$A$209,"="&amp;SUBSTITUTE(SUBSTITUTE(SUBSTITUTE(A154,"~","~~"),"*","~*"),"?","~?"))&gt;1,"Revisar ID repetido",IF(NOT(ISNUMBER(D154)),"Revisar vencimiento",IF(OR(D154&lt;DATE(2000,1,1),D154&gt;DATE(2099,12,31),D154&lt;&gt;INT(D154)),"Revisar vencimiento",IF(NOT(ISNUMBER(E154)),"Revisar importe",IF(OR(E154&lt;=0,ROUND(E154,2)&lt;&gt;E154),"Revisar importe",IF(NOT(ISNUMBER(F154)),"Revisar pagado",IF(OR(F154&lt;0,F154&gt;E154,ROUND(F154,2)&lt;&gt;F154),"Revisar pagado","OK")))))))))</x:f>
      </x:c>
    </x:row>
    <x:row r="155" ht="29" customHeight="1">
      <x:c r="A155" s="12"/>
      <x:c r="B155" s="12"/>
      <x:c r="C155" s="12"/>
      <x:c r="D155" s="13"/>
      <x:c r="E155" s="14"/>
      <x:c r="F155" s="14"/>
      <x:c r="G155" s="15" t="str">
        <x:f>IF(J155="OK",ROUND(E155-F155,2),"")</x:f>
      </x:c>
      <x:c r="H155" s="16" t="str">
        <x:f>IF(J155="","",IF(J155&lt;&gt;"OK","Revisar datos",IF(G155=0,"Pagado",IF(Agenda!$E$4&lt;&gt;"OK","Revisar ajustes",IF(D155&lt;Agenda!$B$5,"Vencido",IF(D155&lt;=Agenda!$B$5+Agenda!$E$5,"Próximo","Pendiente"))))))</x:f>
      </x:c>
      <x:c r="I155" s="12"/>
      <x:c r="J155" s="16" t="str">
        <x:f>IF(COUNTA(A155:F155,I155)=0,"",IF(OR(A155="",B155="",C155=""),"Revisar identificación",IF(COUNTIFS($A$10:$A$209,"="&amp;SUBSTITUTE(SUBSTITUTE(SUBSTITUTE(A155,"~","~~"),"*","~*"),"?","~?"))&gt;1,"Revisar ID repetido",IF(NOT(ISNUMBER(D155)),"Revisar vencimiento",IF(OR(D155&lt;DATE(2000,1,1),D155&gt;DATE(2099,12,31),D155&lt;&gt;INT(D155)),"Revisar vencimiento",IF(NOT(ISNUMBER(E155)),"Revisar importe",IF(OR(E155&lt;=0,ROUND(E155,2)&lt;&gt;E155),"Revisar importe",IF(NOT(ISNUMBER(F155)),"Revisar pagado",IF(OR(F155&lt;0,F155&gt;E155,ROUND(F155,2)&lt;&gt;F155),"Revisar pagado","OK")))))))))</x:f>
      </x:c>
    </x:row>
    <x:row r="156" ht="29" customHeight="1">
      <x:c r="A156" s="12"/>
      <x:c r="B156" s="12"/>
      <x:c r="C156" s="12"/>
      <x:c r="D156" s="13"/>
      <x:c r="E156" s="14"/>
      <x:c r="F156" s="14"/>
      <x:c r="G156" s="15" t="str">
        <x:f>IF(J156="OK",ROUND(E156-F156,2),"")</x:f>
      </x:c>
      <x:c r="H156" s="16" t="str">
        <x:f>IF(J156="","",IF(J156&lt;&gt;"OK","Revisar datos",IF(G156=0,"Pagado",IF(Agenda!$E$4&lt;&gt;"OK","Revisar ajustes",IF(D156&lt;Agenda!$B$5,"Vencido",IF(D156&lt;=Agenda!$B$5+Agenda!$E$5,"Próximo","Pendiente"))))))</x:f>
      </x:c>
      <x:c r="I156" s="12"/>
      <x:c r="J156" s="16" t="str">
        <x:f>IF(COUNTA(A156:F156,I156)=0,"",IF(OR(A156="",B156="",C156=""),"Revisar identificación",IF(COUNTIFS($A$10:$A$209,"="&amp;SUBSTITUTE(SUBSTITUTE(SUBSTITUTE(A156,"~","~~"),"*","~*"),"?","~?"))&gt;1,"Revisar ID repetido",IF(NOT(ISNUMBER(D156)),"Revisar vencimiento",IF(OR(D156&lt;DATE(2000,1,1),D156&gt;DATE(2099,12,31),D156&lt;&gt;INT(D156)),"Revisar vencimiento",IF(NOT(ISNUMBER(E156)),"Revisar importe",IF(OR(E156&lt;=0,ROUND(E156,2)&lt;&gt;E156),"Revisar importe",IF(NOT(ISNUMBER(F156)),"Revisar pagado",IF(OR(F156&lt;0,F156&gt;E156,ROUND(F156,2)&lt;&gt;F156),"Revisar pagado","OK")))))))))</x:f>
      </x:c>
    </x:row>
    <x:row r="157" ht="29" customHeight="1">
      <x:c r="A157" s="12"/>
      <x:c r="B157" s="12"/>
      <x:c r="C157" s="12"/>
      <x:c r="D157" s="13"/>
      <x:c r="E157" s="14"/>
      <x:c r="F157" s="14"/>
      <x:c r="G157" s="15" t="str">
        <x:f>IF(J157="OK",ROUND(E157-F157,2),"")</x:f>
      </x:c>
      <x:c r="H157" s="16" t="str">
        <x:f>IF(J157="","",IF(J157&lt;&gt;"OK","Revisar datos",IF(G157=0,"Pagado",IF(Agenda!$E$4&lt;&gt;"OK","Revisar ajustes",IF(D157&lt;Agenda!$B$5,"Vencido",IF(D157&lt;=Agenda!$B$5+Agenda!$E$5,"Próximo","Pendiente"))))))</x:f>
      </x:c>
      <x:c r="I157" s="12"/>
      <x:c r="J157" s="16" t="str">
        <x:f>IF(COUNTA(A157:F157,I157)=0,"",IF(OR(A157="",B157="",C157=""),"Revisar identificación",IF(COUNTIFS($A$10:$A$209,"="&amp;SUBSTITUTE(SUBSTITUTE(SUBSTITUTE(A157,"~","~~"),"*","~*"),"?","~?"))&gt;1,"Revisar ID repetido",IF(NOT(ISNUMBER(D157)),"Revisar vencimiento",IF(OR(D157&lt;DATE(2000,1,1),D157&gt;DATE(2099,12,31),D157&lt;&gt;INT(D157)),"Revisar vencimiento",IF(NOT(ISNUMBER(E157)),"Revisar importe",IF(OR(E157&lt;=0,ROUND(E157,2)&lt;&gt;E157),"Revisar importe",IF(NOT(ISNUMBER(F157)),"Revisar pagado",IF(OR(F157&lt;0,F157&gt;E157,ROUND(F157,2)&lt;&gt;F157),"Revisar pagado","OK")))))))))</x:f>
      </x:c>
    </x:row>
    <x:row r="158" ht="29" customHeight="1">
      <x:c r="A158" s="12"/>
      <x:c r="B158" s="12"/>
      <x:c r="C158" s="12"/>
      <x:c r="D158" s="13"/>
      <x:c r="E158" s="14"/>
      <x:c r="F158" s="14"/>
      <x:c r="G158" s="15" t="str">
        <x:f>IF(J158="OK",ROUND(E158-F158,2),"")</x:f>
      </x:c>
      <x:c r="H158" s="16" t="str">
        <x:f>IF(J158="","",IF(J158&lt;&gt;"OK","Revisar datos",IF(G158=0,"Pagado",IF(Agenda!$E$4&lt;&gt;"OK","Revisar ajustes",IF(D158&lt;Agenda!$B$5,"Vencido",IF(D158&lt;=Agenda!$B$5+Agenda!$E$5,"Próximo","Pendiente"))))))</x:f>
      </x:c>
      <x:c r="I158" s="12"/>
      <x:c r="J158" s="16" t="str">
        <x:f>IF(COUNTA(A158:F158,I158)=0,"",IF(OR(A158="",B158="",C158=""),"Revisar identificación",IF(COUNTIFS($A$10:$A$209,"="&amp;SUBSTITUTE(SUBSTITUTE(SUBSTITUTE(A158,"~","~~"),"*","~*"),"?","~?"))&gt;1,"Revisar ID repetido",IF(NOT(ISNUMBER(D158)),"Revisar vencimiento",IF(OR(D158&lt;DATE(2000,1,1),D158&gt;DATE(2099,12,31),D158&lt;&gt;INT(D158)),"Revisar vencimiento",IF(NOT(ISNUMBER(E158)),"Revisar importe",IF(OR(E158&lt;=0,ROUND(E158,2)&lt;&gt;E158),"Revisar importe",IF(NOT(ISNUMBER(F158)),"Revisar pagado",IF(OR(F158&lt;0,F158&gt;E158,ROUND(F158,2)&lt;&gt;F158),"Revisar pagado","OK")))))))))</x:f>
      </x:c>
    </x:row>
    <x:row r="159" ht="29" customHeight="1">
      <x:c r="A159" s="12"/>
      <x:c r="B159" s="12"/>
      <x:c r="C159" s="12"/>
      <x:c r="D159" s="13"/>
      <x:c r="E159" s="14"/>
      <x:c r="F159" s="14"/>
      <x:c r="G159" s="15" t="str">
        <x:f>IF(J159="OK",ROUND(E159-F159,2),"")</x:f>
      </x:c>
      <x:c r="H159" s="16" t="str">
        <x:f>IF(J159="","",IF(J159&lt;&gt;"OK","Revisar datos",IF(G159=0,"Pagado",IF(Agenda!$E$4&lt;&gt;"OK","Revisar ajustes",IF(D159&lt;Agenda!$B$5,"Vencido",IF(D159&lt;=Agenda!$B$5+Agenda!$E$5,"Próximo","Pendiente"))))))</x:f>
      </x:c>
      <x:c r="I159" s="12"/>
      <x:c r="J159" s="16" t="str">
        <x:f>IF(COUNTA(A159:F159,I159)=0,"",IF(OR(A159="",B159="",C159=""),"Revisar identificación",IF(COUNTIFS($A$10:$A$209,"="&amp;SUBSTITUTE(SUBSTITUTE(SUBSTITUTE(A159,"~","~~"),"*","~*"),"?","~?"))&gt;1,"Revisar ID repetido",IF(NOT(ISNUMBER(D159)),"Revisar vencimiento",IF(OR(D159&lt;DATE(2000,1,1),D159&gt;DATE(2099,12,31),D159&lt;&gt;INT(D159)),"Revisar vencimiento",IF(NOT(ISNUMBER(E159)),"Revisar importe",IF(OR(E159&lt;=0,ROUND(E159,2)&lt;&gt;E159),"Revisar importe",IF(NOT(ISNUMBER(F159)),"Revisar pagado",IF(OR(F159&lt;0,F159&gt;E159,ROUND(F159,2)&lt;&gt;F159),"Revisar pagado","OK")))))))))</x:f>
      </x:c>
    </x:row>
    <x:row r="160" ht="29" customHeight="1">
      <x:c r="A160" s="12"/>
      <x:c r="B160" s="12"/>
      <x:c r="C160" s="12"/>
      <x:c r="D160" s="13"/>
      <x:c r="E160" s="14"/>
      <x:c r="F160" s="14"/>
      <x:c r="G160" s="15" t="str">
        <x:f>IF(J160="OK",ROUND(E160-F160,2),"")</x:f>
      </x:c>
      <x:c r="H160" s="16" t="str">
        <x:f>IF(J160="","",IF(J160&lt;&gt;"OK","Revisar datos",IF(G160=0,"Pagado",IF(Agenda!$E$4&lt;&gt;"OK","Revisar ajustes",IF(D160&lt;Agenda!$B$5,"Vencido",IF(D160&lt;=Agenda!$B$5+Agenda!$E$5,"Próximo","Pendiente"))))))</x:f>
      </x:c>
      <x:c r="I160" s="12"/>
      <x:c r="J160" s="16" t="str">
        <x:f>IF(COUNTA(A160:F160,I160)=0,"",IF(OR(A160="",B160="",C160=""),"Revisar identificación",IF(COUNTIFS($A$10:$A$209,"="&amp;SUBSTITUTE(SUBSTITUTE(SUBSTITUTE(A160,"~","~~"),"*","~*"),"?","~?"))&gt;1,"Revisar ID repetido",IF(NOT(ISNUMBER(D160)),"Revisar vencimiento",IF(OR(D160&lt;DATE(2000,1,1),D160&gt;DATE(2099,12,31),D160&lt;&gt;INT(D160)),"Revisar vencimiento",IF(NOT(ISNUMBER(E160)),"Revisar importe",IF(OR(E160&lt;=0,ROUND(E160,2)&lt;&gt;E160),"Revisar importe",IF(NOT(ISNUMBER(F160)),"Revisar pagado",IF(OR(F160&lt;0,F160&gt;E160,ROUND(F160,2)&lt;&gt;F160),"Revisar pagado","OK")))))))))</x:f>
      </x:c>
    </x:row>
    <x:row r="161" ht="29" customHeight="1">
      <x:c r="A161" s="12"/>
      <x:c r="B161" s="12"/>
      <x:c r="C161" s="12"/>
      <x:c r="D161" s="13"/>
      <x:c r="E161" s="14"/>
      <x:c r="F161" s="14"/>
      <x:c r="G161" s="15" t="str">
        <x:f>IF(J161="OK",ROUND(E161-F161,2),"")</x:f>
      </x:c>
      <x:c r="H161" s="16" t="str">
        <x:f>IF(J161="","",IF(J161&lt;&gt;"OK","Revisar datos",IF(G161=0,"Pagado",IF(Agenda!$E$4&lt;&gt;"OK","Revisar ajustes",IF(D161&lt;Agenda!$B$5,"Vencido",IF(D161&lt;=Agenda!$B$5+Agenda!$E$5,"Próximo","Pendiente"))))))</x:f>
      </x:c>
      <x:c r="I161" s="12"/>
      <x:c r="J161" s="16" t="str">
        <x:f>IF(COUNTA(A161:F161,I161)=0,"",IF(OR(A161="",B161="",C161=""),"Revisar identificación",IF(COUNTIFS($A$10:$A$209,"="&amp;SUBSTITUTE(SUBSTITUTE(SUBSTITUTE(A161,"~","~~"),"*","~*"),"?","~?"))&gt;1,"Revisar ID repetido",IF(NOT(ISNUMBER(D161)),"Revisar vencimiento",IF(OR(D161&lt;DATE(2000,1,1),D161&gt;DATE(2099,12,31),D161&lt;&gt;INT(D161)),"Revisar vencimiento",IF(NOT(ISNUMBER(E161)),"Revisar importe",IF(OR(E161&lt;=0,ROUND(E161,2)&lt;&gt;E161),"Revisar importe",IF(NOT(ISNUMBER(F161)),"Revisar pagado",IF(OR(F161&lt;0,F161&gt;E161,ROUND(F161,2)&lt;&gt;F161),"Revisar pagado","OK")))))))))</x:f>
      </x:c>
    </x:row>
    <x:row r="162" ht="29" customHeight="1">
      <x:c r="A162" s="12"/>
      <x:c r="B162" s="12"/>
      <x:c r="C162" s="12"/>
      <x:c r="D162" s="13"/>
      <x:c r="E162" s="14"/>
      <x:c r="F162" s="14"/>
      <x:c r="G162" s="15" t="str">
        <x:f>IF(J162="OK",ROUND(E162-F162,2),"")</x:f>
      </x:c>
      <x:c r="H162" s="16" t="str">
        <x:f>IF(J162="","",IF(J162&lt;&gt;"OK","Revisar datos",IF(G162=0,"Pagado",IF(Agenda!$E$4&lt;&gt;"OK","Revisar ajustes",IF(D162&lt;Agenda!$B$5,"Vencido",IF(D162&lt;=Agenda!$B$5+Agenda!$E$5,"Próximo","Pendiente"))))))</x:f>
      </x:c>
      <x:c r="I162" s="12"/>
      <x:c r="J162" s="16" t="str">
        <x:f>IF(COUNTA(A162:F162,I162)=0,"",IF(OR(A162="",B162="",C162=""),"Revisar identificación",IF(COUNTIFS($A$10:$A$209,"="&amp;SUBSTITUTE(SUBSTITUTE(SUBSTITUTE(A162,"~","~~"),"*","~*"),"?","~?"))&gt;1,"Revisar ID repetido",IF(NOT(ISNUMBER(D162)),"Revisar vencimiento",IF(OR(D162&lt;DATE(2000,1,1),D162&gt;DATE(2099,12,31),D162&lt;&gt;INT(D162)),"Revisar vencimiento",IF(NOT(ISNUMBER(E162)),"Revisar importe",IF(OR(E162&lt;=0,ROUND(E162,2)&lt;&gt;E162),"Revisar importe",IF(NOT(ISNUMBER(F162)),"Revisar pagado",IF(OR(F162&lt;0,F162&gt;E162,ROUND(F162,2)&lt;&gt;F162),"Revisar pagado","OK")))))))))</x:f>
      </x:c>
    </x:row>
    <x:row r="163" ht="29" customHeight="1">
      <x:c r="A163" s="12"/>
      <x:c r="B163" s="12"/>
      <x:c r="C163" s="12"/>
      <x:c r="D163" s="13"/>
      <x:c r="E163" s="14"/>
      <x:c r="F163" s="14"/>
      <x:c r="G163" s="15" t="str">
        <x:f>IF(J163="OK",ROUND(E163-F163,2),"")</x:f>
      </x:c>
      <x:c r="H163" s="16" t="str">
        <x:f>IF(J163="","",IF(J163&lt;&gt;"OK","Revisar datos",IF(G163=0,"Pagado",IF(Agenda!$E$4&lt;&gt;"OK","Revisar ajustes",IF(D163&lt;Agenda!$B$5,"Vencido",IF(D163&lt;=Agenda!$B$5+Agenda!$E$5,"Próximo","Pendiente"))))))</x:f>
      </x:c>
      <x:c r="I163" s="12"/>
      <x:c r="J163" s="16" t="str">
        <x:f>IF(COUNTA(A163:F163,I163)=0,"",IF(OR(A163="",B163="",C163=""),"Revisar identificación",IF(COUNTIFS($A$10:$A$209,"="&amp;SUBSTITUTE(SUBSTITUTE(SUBSTITUTE(A163,"~","~~"),"*","~*"),"?","~?"))&gt;1,"Revisar ID repetido",IF(NOT(ISNUMBER(D163)),"Revisar vencimiento",IF(OR(D163&lt;DATE(2000,1,1),D163&gt;DATE(2099,12,31),D163&lt;&gt;INT(D163)),"Revisar vencimiento",IF(NOT(ISNUMBER(E163)),"Revisar importe",IF(OR(E163&lt;=0,ROUND(E163,2)&lt;&gt;E163),"Revisar importe",IF(NOT(ISNUMBER(F163)),"Revisar pagado",IF(OR(F163&lt;0,F163&gt;E163,ROUND(F163,2)&lt;&gt;F163),"Revisar pagado","OK")))))))))</x:f>
      </x:c>
    </x:row>
    <x:row r="164" ht="29" customHeight="1">
      <x:c r="A164" s="12"/>
      <x:c r="B164" s="12"/>
      <x:c r="C164" s="12"/>
      <x:c r="D164" s="13"/>
      <x:c r="E164" s="14"/>
      <x:c r="F164" s="14"/>
      <x:c r="G164" s="15" t="str">
        <x:f>IF(J164="OK",ROUND(E164-F164,2),"")</x:f>
      </x:c>
      <x:c r="H164" s="16" t="str">
        <x:f>IF(J164="","",IF(J164&lt;&gt;"OK","Revisar datos",IF(G164=0,"Pagado",IF(Agenda!$E$4&lt;&gt;"OK","Revisar ajustes",IF(D164&lt;Agenda!$B$5,"Vencido",IF(D164&lt;=Agenda!$B$5+Agenda!$E$5,"Próximo","Pendiente"))))))</x:f>
      </x:c>
      <x:c r="I164" s="12"/>
      <x:c r="J164" s="16" t="str">
        <x:f>IF(COUNTA(A164:F164,I164)=0,"",IF(OR(A164="",B164="",C164=""),"Revisar identificación",IF(COUNTIFS($A$10:$A$209,"="&amp;SUBSTITUTE(SUBSTITUTE(SUBSTITUTE(A164,"~","~~"),"*","~*"),"?","~?"))&gt;1,"Revisar ID repetido",IF(NOT(ISNUMBER(D164)),"Revisar vencimiento",IF(OR(D164&lt;DATE(2000,1,1),D164&gt;DATE(2099,12,31),D164&lt;&gt;INT(D164)),"Revisar vencimiento",IF(NOT(ISNUMBER(E164)),"Revisar importe",IF(OR(E164&lt;=0,ROUND(E164,2)&lt;&gt;E164),"Revisar importe",IF(NOT(ISNUMBER(F164)),"Revisar pagado",IF(OR(F164&lt;0,F164&gt;E164,ROUND(F164,2)&lt;&gt;F164),"Revisar pagado","OK")))))))))</x:f>
      </x:c>
    </x:row>
    <x:row r="165" ht="29" customHeight="1">
      <x:c r="A165" s="12"/>
      <x:c r="B165" s="12"/>
      <x:c r="C165" s="12"/>
      <x:c r="D165" s="13"/>
      <x:c r="E165" s="14"/>
      <x:c r="F165" s="14"/>
      <x:c r="G165" s="15" t="str">
        <x:f>IF(J165="OK",ROUND(E165-F165,2),"")</x:f>
      </x:c>
      <x:c r="H165" s="16" t="str">
        <x:f>IF(J165="","",IF(J165&lt;&gt;"OK","Revisar datos",IF(G165=0,"Pagado",IF(Agenda!$E$4&lt;&gt;"OK","Revisar ajustes",IF(D165&lt;Agenda!$B$5,"Vencido",IF(D165&lt;=Agenda!$B$5+Agenda!$E$5,"Próximo","Pendiente"))))))</x:f>
      </x:c>
      <x:c r="I165" s="12"/>
      <x:c r="J165" s="16" t="str">
        <x:f>IF(COUNTA(A165:F165,I165)=0,"",IF(OR(A165="",B165="",C165=""),"Revisar identificación",IF(COUNTIFS($A$10:$A$209,"="&amp;SUBSTITUTE(SUBSTITUTE(SUBSTITUTE(A165,"~","~~"),"*","~*"),"?","~?"))&gt;1,"Revisar ID repetido",IF(NOT(ISNUMBER(D165)),"Revisar vencimiento",IF(OR(D165&lt;DATE(2000,1,1),D165&gt;DATE(2099,12,31),D165&lt;&gt;INT(D165)),"Revisar vencimiento",IF(NOT(ISNUMBER(E165)),"Revisar importe",IF(OR(E165&lt;=0,ROUND(E165,2)&lt;&gt;E165),"Revisar importe",IF(NOT(ISNUMBER(F165)),"Revisar pagado",IF(OR(F165&lt;0,F165&gt;E165,ROUND(F165,2)&lt;&gt;F165),"Revisar pagado","OK")))))))))</x:f>
      </x:c>
    </x:row>
    <x:row r="166" ht="29" customHeight="1">
      <x:c r="A166" s="12"/>
      <x:c r="B166" s="12"/>
      <x:c r="C166" s="12"/>
      <x:c r="D166" s="13"/>
      <x:c r="E166" s="14"/>
      <x:c r="F166" s="14"/>
      <x:c r="G166" s="15" t="str">
        <x:f>IF(J166="OK",ROUND(E166-F166,2),"")</x:f>
      </x:c>
      <x:c r="H166" s="16" t="str">
        <x:f>IF(J166="","",IF(J166&lt;&gt;"OK","Revisar datos",IF(G166=0,"Pagado",IF(Agenda!$E$4&lt;&gt;"OK","Revisar ajustes",IF(D166&lt;Agenda!$B$5,"Vencido",IF(D166&lt;=Agenda!$B$5+Agenda!$E$5,"Próximo","Pendiente"))))))</x:f>
      </x:c>
      <x:c r="I166" s="12"/>
      <x:c r="J166" s="16" t="str">
        <x:f>IF(COUNTA(A166:F166,I166)=0,"",IF(OR(A166="",B166="",C166=""),"Revisar identificación",IF(COUNTIFS($A$10:$A$209,"="&amp;SUBSTITUTE(SUBSTITUTE(SUBSTITUTE(A166,"~","~~"),"*","~*"),"?","~?"))&gt;1,"Revisar ID repetido",IF(NOT(ISNUMBER(D166)),"Revisar vencimiento",IF(OR(D166&lt;DATE(2000,1,1),D166&gt;DATE(2099,12,31),D166&lt;&gt;INT(D166)),"Revisar vencimiento",IF(NOT(ISNUMBER(E166)),"Revisar importe",IF(OR(E166&lt;=0,ROUND(E166,2)&lt;&gt;E166),"Revisar importe",IF(NOT(ISNUMBER(F166)),"Revisar pagado",IF(OR(F166&lt;0,F166&gt;E166,ROUND(F166,2)&lt;&gt;F166),"Revisar pagado","OK")))))))))</x:f>
      </x:c>
    </x:row>
    <x:row r="167" ht="29" customHeight="1">
      <x:c r="A167" s="12"/>
      <x:c r="B167" s="12"/>
      <x:c r="C167" s="12"/>
      <x:c r="D167" s="13"/>
      <x:c r="E167" s="14"/>
      <x:c r="F167" s="14"/>
      <x:c r="G167" s="15" t="str">
        <x:f>IF(J167="OK",ROUND(E167-F167,2),"")</x:f>
      </x:c>
      <x:c r="H167" s="16" t="str">
        <x:f>IF(J167="","",IF(J167&lt;&gt;"OK","Revisar datos",IF(G167=0,"Pagado",IF(Agenda!$E$4&lt;&gt;"OK","Revisar ajustes",IF(D167&lt;Agenda!$B$5,"Vencido",IF(D167&lt;=Agenda!$B$5+Agenda!$E$5,"Próximo","Pendiente"))))))</x:f>
      </x:c>
      <x:c r="I167" s="12"/>
      <x:c r="J167" s="16" t="str">
        <x:f>IF(COUNTA(A167:F167,I167)=0,"",IF(OR(A167="",B167="",C167=""),"Revisar identificación",IF(COUNTIFS($A$10:$A$209,"="&amp;SUBSTITUTE(SUBSTITUTE(SUBSTITUTE(A167,"~","~~"),"*","~*"),"?","~?"))&gt;1,"Revisar ID repetido",IF(NOT(ISNUMBER(D167)),"Revisar vencimiento",IF(OR(D167&lt;DATE(2000,1,1),D167&gt;DATE(2099,12,31),D167&lt;&gt;INT(D167)),"Revisar vencimiento",IF(NOT(ISNUMBER(E167)),"Revisar importe",IF(OR(E167&lt;=0,ROUND(E167,2)&lt;&gt;E167),"Revisar importe",IF(NOT(ISNUMBER(F167)),"Revisar pagado",IF(OR(F167&lt;0,F167&gt;E167,ROUND(F167,2)&lt;&gt;F167),"Revisar pagado","OK")))))))))</x:f>
      </x:c>
    </x:row>
    <x:row r="168" ht="29" customHeight="1">
      <x:c r="A168" s="12"/>
      <x:c r="B168" s="12"/>
      <x:c r="C168" s="12"/>
      <x:c r="D168" s="13"/>
      <x:c r="E168" s="14"/>
      <x:c r="F168" s="14"/>
      <x:c r="G168" s="15" t="str">
        <x:f>IF(J168="OK",ROUND(E168-F168,2),"")</x:f>
      </x:c>
      <x:c r="H168" s="16" t="str">
        <x:f>IF(J168="","",IF(J168&lt;&gt;"OK","Revisar datos",IF(G168=0,"Pagado",IF(Agenda!$E$4&lt;&gt;"OK","Revisar ajustes",IF(D168&lt;Agenda!$B$5,"Vencido",IF(D168&lt;=Agenda!$B$5+Agenda!$E$5,"Próximo","Pendiente"))))))</x:f>
      </x:c>
      <x:c r="I168" s="12"/>
      <x:c r="J168" s="16" t="str">
        <x:f>IF(COUNTA(A168:F168,I168)=0,"",IF(OR(A168="",B168="",C168=""),"Revisar identificación",IF(COUNTIFS($A$10:$A$209,"="&amp;SUBSTITUTE(SUBSTITUTE(SUBSTITUTE(A168,"~","~~"),"*","~*"),"?","~?"))&gt;1,"Revisar ID repetido",IF(NOT(ISNUMBER(D168)),"Revisar vencimiento",IF(OR(D168&lt;DATE(2000,1,1),D168&gt;DATE(2099,12,31),D168&lt;&gt;INT(D168)),"Revisar vencimiento",IF(NOT(ISNUMBER(E168)),"Revisar importe",IF(OR(E168&lt;=0,ROUND(E168,2)&lt;&gt;E168),"Revisar importe",IF(NOT(ISNUMBER(F168)),"Revisar pagado",IF(OR(F168&lt;0,F168&gt;E168,ROUND(F168,2)&lt;&gt;F168),"Revisar pagado","OK")))))))))</x:f>
      </x:c>
    </x:row>
    <x:row r="169" ht="29" customHeight="1">
      <x:c r="A169" s="12"/>
      <x:c r="B169" s="12"/>
      <x:c r="C169" s="12"/>
      <x:c r="D169" s="13"/>
      <x:c r="E169" s="14"/>
      <x:c r="F169" s="14"/>
      <x:c r="G169" s="15" t="str">
        <x:f>IF(J169="OK",ROUND(E169-F169,2),"")</x:f>
      </x:c>
      <x:c r="H169" s="16" t="str">
        <x:f>IF(J169="","",IF(J169&lt;&gt;"OK","Revisar datos",IF(G169=0,"Pagado",IF(Agenda!$E$4&lt;&gt;"OK","Revisar ajustes",IF(D169&lt;Agenda!$B$5,"Vencido",IF(D169&lt;=Agenda!$B$5+Agenda!$E$5,"Próximo","Pendiente"))))))</x:f>
      </x:c>
      <x:c r="I169" s="12"/>
      <x:c r="J169" s="16" t="str">
        <x:f>IF(COUNTA(A169:F169,I169)=0,"",IF(OR(A169="",B169="",C169=""),"Revisar identificación",IF(COUNTIFS($A$10:$A$209,"="&amp;SUBSTITUTE(SUBSTITUTE(SUBSTITUTE(A169,"~","~~"),"*","~*"),"?","~?"))&gt;1,"Revisar ID repetido",IF(NOT(ISNUMBER(D169)),"Revisar vencimiento",IF(OR(D169&lt;DATE(2000,1,1),D169&gt;DATE(2099,12,31),D169&lt;&gt;INT(D169)),"Revisar vencimiento",IF(NOT(ISNUMBER(E169)),"Revisar importe",IF(OR(E169&lt;=0,ROUND(E169,2)&lt;&gt;E169),"Revisar importe",IF(NOT(ISNUMBER(F169)),"Revisar pagado",IF(OR(F169&lt;0,F169&gt;E169,ROUND(F169,2)&lt;&gt;F169),"Revisar pagado","OK")))))))))</x:f>
      </x:c>
    </x:row>
    <x:row r="170" ht="29" customHeight="1">
      <x:c r="A170" s="12"/>
      <x:c r="B170" s="12"/>
      <x:c r="C170" s="12"/>
      <x:c r="D170" s="13"/>
      <x:c r="E170" s="14"/>
      <x:c r="F170" s="14"/>
      <x:c r="G170" s="15" t="str">
        <x:f>IF(J170="OK",ROUND(E170-F170,2),"")</x:f>
      </x:c>
      <x:c r="H170" s="16" t="str">
        <x:f>IF(J170="","",IF(J170&lt;&gt;"OK","Revisar datos",IF(G170=0,"Pagado",IF(Agenda!$E$4&lt;&gt;"OK","Revisar ajustes",IF(D170&lt;Agenda!$B$5,"Vencido",IF(D170&lt;=Agenda!$B$5+Agenda!$E$5,"Próximo","Pendiente"))))))</x:f>
      </x:c>
      <x:c r="I170" s="12"/>
      <x:c r="J170" s="16" t="str">
        <x:f>IF(COUNTA(A170:F170,I170)=0,"",IF(OR(A170="",B170="",C170=""),"Revisar identificación",IF(COUNTIFS($A$10:$A$209,"="&amp;SUBSTITUTE(SUBSTITUTE(SUBSTITUTE(A170,"~","~~"),"*","~*"),"?","~?"))&gt;1,"Revisar ID repetido",IF(NOT(ISNUMBER(D170)),"Revisar vencimiento",IF(OR(D170&lt;DATE(2000,1,1),D170&gt;DATE(2099,12,31),D170&lt;&gt;INT(D170)),"Revisar vencimiento",IF(NOT(ISNUMBER(E170)),"Revisar importe",IF(OR(E170&lt;=0,ROUND(E170,2)&lt;&gt;E170),"Revisar importe",IF(NOT(ISNUMBER(F170)),"Revisar pagado",IF(OR(F170&lt;0,F170&gt;E170,ROUND(F170,2)&lt;&gt;F170),"Revisar pagado","OK")))))))))</x:f>
      </x:c>
    </x:row>
    <x:row r="171" ht="29" customHeight="1">
      <x:c r="A171" s="12"/>
      <x:c r="B171" s="12"/>
      <x:c r="C171" s="12"/>
      <x:c r="D171" s="13"/>
      <x:c r="E171" s="14"/>
      <x:c r="F171" s="14"/>
      <x:c r="G171" s="15" t="str">
        <x:f>IF(J171="OK",ROUND(E171-F171,2),"")</x:f>
      </x:c>
      <x:c r="H171" s="16" t="str">
        <x:f>IF(J171="","",IF(J171&lt;&gt;"OK","Revisar datos",IF(G171=0,"Pagado",IF(Agenda!$E$4&lt;&gt;"OK","Revisar ajustes",IF(D171&lt;Agenda!$B$5,"Vencido",IF(D171&lt;=Agenda!$B$5+Agenda!$E$5,"Próximo","Pendiente"))))))</x:f>
      </x:c>
      <x:c r="I171" s="12"/>
      <x:c r="J171" s="16" t="str">
        <x:f>IF(COUNTA(A171:F171,I171)=0,"",IF(OR(A171="",B171="",C171=""),"Revisar identificación",IF(COUNTIFS($A$10:$A$209,"="&amp;SUBSTITUTE(SUBSTITUTE(SUBSTITUTE(A171,"~","~~"),"*","~*"),"?","~?"))&gt;1,"Revisar ID repetido",IF(NOT(ISNUMBER(D171)),"Revisar vencimiento",IF(OR(D171&lt;DATE(2000,1,1),D171&gt;DATE(2099,12,31),D171&lt;&gt;INT(D171)),"Revisar vencimiento",IF(NOT(ISNUMBER(E171)),"Revisar importe",IF(OR(E171&lt;=0,ROUND(E171,2)&lt;&gt;E171),"Revisar importe",IF(NOT(ISNUMBER(F171)),"Revisar pagado",IF(OR(F171&lt;0,F171&gt;E171,ROUND(F171,2)&lt;&gt;F171),"Revisar pagado","OK")))))))))</x:f>
      </x:c>
    </x:row>
    <x:row r="172" ht="29" customHeight="1">
      <x:c r="A172" s="12"/>
      <x:c r="B172" s="12"/>
      <x:c r="C172" s="12"/>
      <x:c r="D172" s="13"/>
      <x:c r="E172" s="14"/>
      <x:c r="F172" s="14"/>
      <x:c r="G172" s="15" t="str">
        <x:f>IF(J172="OK",ROUND(E172-F172,2),"")</x:f>
      </x:c>
      <x:c r="H172" s="16" t="str">
        <x:f>IF(J172="","",IF(J172&lt;&gt;"OK","Revisar datos",IF(G172=0,"Pagado",IF(Agenda!$E$4&lt;&gt;"OK","Revisar ajustes",IF(D172&lt;Agenda!$B$5,"Vencido",IF(D172&lt;=Agenda!$B$5+Agenda!$E$5,"Próximo","Pendiente"))))))</x:f>
      </x:c>
      <x:c r="I172" s="12"/>
      <x:c r="J172" s="16" t="str">
        <x:f>IF(COUNTA(A172:F172,I172)=0,"",IF(OR(A172="",B172="",C172=""),"Revisar identificación",IF(COUNTIFS($A$10:$A$209,"="&amp;SUBSTITUTE(SUBSTITUTE(SUBSTITUTE(A172,"~","~~"),"*","~*"),"?","~?"))&gt;1,"Revisar ID repetido",IF(NOT(ISNUMBER(D172)),"Revisar vencimiento",IF(OR(D172&lt;DATE(2000,1,1),D172&gt;DATE(2099,12,31),D172&lt;&gt;INT(D172)),"Revisar vencimiento",IF(NOT(ISNUMBER(E172)),"Revisar importe",IF(OR(E172&lt;=0,ROUND(E172,2)&lt;&gt;E172),"Revisar importe",IF(NOT(ISNUMBER(F172)),"Revisar pagado",IF(OR(F172&lt;0,F172&gt;E172,ROUND(F172,2)&lt;&gt;F172),"Revisar pagado","OK")))))))))</x:f>
      </x:c>
    </x:row>
    <x:row r="173" ht="29" customHeight="1">
      <x:c r="A173" s="12"/>
      <x:c r="B173" s="12"/>
      <x:c r="C173" s="12"/>
      <x:c r="D173" s="13"/>
      <x:c r="E173" s="14"/>
      <x:c r="F173" s="14"/>
      <x:c r="G173" s="15" t="str">
        <x:f>IF(J173="OK",ROUND(E173-F173,2),"")</x:f>
      </x:c>
      <x:c r="H173" s="16" t="str">
        <x:f>IF(J173="","",IF(J173&lt;&gt;"OK","Revisar datos",IF(G173=0,"Pagado",IF(Agenda!$E$4&lt;&gt;"OK","Revisar ajustes",IF(D173&lt;Agenda!$B$5,"Vencido",IF(D173&lt;=Agenda!$B$5+Agenda!$E$5,"Próximo","Pendiente"))))))</x:f>
      </x:c>
      <x:c r="I173" s="12"/>
      <x:c r="J173" s="16" t="str">
        <x:f>IF(COUNTA(A173:F173,I173)=0,"",IF(OR(A173="",B173="",C173=""),"Revisar identificación",IF(COUNTIFS($A$10:$A$209,"="&amp;SUBSTITUTE(SUBSTITUTE(SUBSTITUTE(A173,"~","~~"),"*","~*"),"?","~?"))&gt;1,"Revisar ID repetido",IF(NOT(ISNUMBER(D173)),"Revisar vencimiento",IF(OR(D173&lt;DATE(2000,1,1),D173&gt;DATE(2099,12,31),D173&lt;&gt;INT(D173)),"Revisar vencimiento",IF(NOT(ISNUMBER(E173)),"Revisar importe",IF(OR(E173&lt;=0,ROUND(E173,2)&lt;&gt;E173),"Revisar importe",IF(NOT(ISNUMBER(F173)),"Revisar pagado",IF(OR(F173&lt;0,F173&gt;E173,ROUND(F173,2)&lt;&gt;F173),"Revisar pagado","OK")))))))))</x:f>
      </x:c>
    </x:row>
    <x:row r="174" ht="29" customHeight="1">
      <x:c r="A174" s="12"/>
      <x:c r="B174" s="12"/>
      <x:c r="C174" s="12"/>
      <x:c r="D174" s="13"/>
      <x:c r="E174" s="14"/>
      <x:c r="F174" s="14"/>
      <x:c r="G174" s="15" t="str">
        <x:f>IF(J174="OK",ROUND(E174-F174,2),"")</x:f>
      </x:c>
      <x:c r="H174" s="16" t="str">
        <x:f>IF(J174="","",IF(J174&lt;&gt;"OK","Revisar datos",IF(G174=0,"Pagado",IF(Agenda!$E$4&lt;&gt;"OK","Revisar ajustes",IF(D174&lt;Agenda!$B$5,"Vencido",IF(D174&lt;=Agenda!$B$5+Agenda!$E$5,"Próximo","Pendiente"))))))</x:f>
      </x:c>
      <x:c r="I174" s="12"/>
      <x:c r="J174" s="16" t="str">
        <x:f>IF(COUNTA(A174:F174,I174)=0,"",IF(OR(A174="",B174="",C174=""),"Revisar identificación",IF(COUNTIFS($A$10:$A$209,"="&amp;SUBSTITUTE(SUBSTITUTE(SUBSTITUTE(A174,"~","~~"),"*","~*"),"?","~?"))&gt;1,"Revisar ID repetido",IF(NOT(ISNUMBER(D174)),"Revisar vencimiento",IF(OR(D174&lt;DATE(2000,1,1),D174&gt;DATE(2099,12,31),D174&lt;&gt;INT(D174)),"Revisar vencimiento",IF(NOT(ISNUMBER(E174)),"Revisar importe",IF(OR(E174&lt;=0,ROUND(E174,2)&lt;&gt;E174),"Revisar importe",IF(NOT(ISNUMBER(F174)),"Revisar pagado",IF(OR(F174&lt;0,F174&gt;E174,ROUND(F174,2)&lt;&gt;F174),"Revisar pagado","OK")))))))))</x:f>
      </x:c>
    </x:row>
    <x:row r="175" ht="29" customHeight="1">
      <x:c r="A175" s="12"/>
      <x:c r="B175" s="12"/>
      <x:c r="C175" s="12"/>
      <x:c r="D175" s="13"/>
      <x:c r="E175" s="14"/>
      <x:c r="F175" s="14"/>
      <x:c r="G175" s="15" t="str">
        <x:f>IF(J175="OK",ROUND(E175-F175,2),"")</x:f>
      </x:c>
      <x:c r="H175" s="16" t="str">
        <x:f>IF(J175="","",IF(J175&lt;&gt;"OK","Revisar datos",IF(G175=0,"Pagado",IF(Agenda!$E$4&lt;&gt;"OK","Revisar ajustes",IF(D175&lt;Agenda!$B$5,"Vencido",IF(D175&lt;=Agenda!$B$5+Agenda!$E$5,"Próximo","Pendiente"))))))</x:f>
      </x:c>
      <x:c r="I175" s="12"/>
      <x:c r="J175" s="16" t="str">
        <x:f>IF(COUNTA(A175:F175,I175)=0,"",IF(OR(A175="",B175="",C175=""),"Revisar identificación",IF(COUNTIFS($A$10:$A$209,"="&amp;SUBSTITUTE(SUBSTITUTE(SUBSTITUTE(A175,"~","~~"),"*","~*"),"?","~?"))&gt;1,"Revisar ID repetido",IF(NOT(ISNUMBER(D175)),"Revisar vencimiento",IF(OR(D175&lt;DATE(2000,1,1),D175&gt;DATE(2099,12,31),D175&lt;&gt;INT(D175)),"Revisar vencimiento",IF(NOT(ISNUMBER(E175)),"Revisar importe",IF(OR(E175&lt;=0,ROUND(E175,2)&lt;&gt;E175),"Revisar importe",IF(NOT(ISNUMBER(F175)),"Revisar pagado",IF(OR(F175&lt;0,F175&gt;E175,ROUND(F175,2)&lt;&gt;F175),"Revisar pagado","OK")))))))))</x:f>
      </x:c>
    </x:row>
    <x:row r="176" ht="29" customHeight="1">
      <x:c r="A176" s="12"/>
      <x:c r="B176" s="12"/>
      <x:c r="C176" s="12"/>
      <x:c r="D176" s="13"/>
      <x:c r="E176" s="14"/>
      <x:c r="F176" s="14"/>
      <x:c r="G176" s="15" t="str">
        <x:f>IF(J176="OK",ROUND(E176-F176,2),"")</x:f>
      </x:c>
      <x:c r="H176" s="16" t="str">
        <x:f>IF(J176="","",IF(J176&lt;&gt;"OK","Revisar datos",IF(G176=0,"Pagado",IF(Agenda!$E$4&lt;&gt;"OK","Revisar ajustes",IF(D176&lt;Agenda!$B$5,"Vencido",IF(D176&lt;=Agenda!$B$5+Agenda!$E$5,"Próximo","Pendiente"))))))</x:f>
      </x:c>
      <x:c r="I176" s="12"/>
      <x:c r="J176" s="16" t="str">
        <x:f>IF(COUNTA(A176:F176,I176)=0,"",IF(OR(A176="",B176="",C176=""),"Revisar identificación",IF(COUNTIFS($A$10:$A$209,"="&amp;SUBSTITUTE(SUBSTITUTE(SUBSTITUTE(A176,"~","~~"),"*","~*"),"?","~?"))&gt;1,"Revisar ID repetido",IF(NOT(ISNUMBER(D176)),"Revisar vencimiento",IF(OR(D176&lt;DATE(2000,1,1),D176&gt;DATE(2099,12,31),D176&lt;&gt;INT(D176)),"Revisar vencimiento",IF(NOT(ISNUMBER(E176)),"Revisar importe",IF(OR(E176&lt;=0,ROUND(E176,2)&lt;&gt;E176),"Revisar importe",IF(NOT(ISNUMBER(F176)),"Revisar pagado",IF(OR(F176&lt;0,F176&gt;E176,ROUND(F176,2)&lt;&gt;F176),"Revisar pagado","OK")))))))))</x:f>
      </x:c>
    </x:row>
    <x:row r="177" ht="29" customHeight="1">
      <x:c r="A177" s="12"/>
      <x:c r="B177" s="12"/>
      <x:c r="C177" s="12"/>
      <x:c r="D177" s="13"/>
      <x:c r="E177" s="14"/>
      <x:c r="F177" s="14"/>
      <x:c r="G177" s="15" t="str">
        <x:f>IF(J177="OK",ROUND(E177-F177,2),"")</x:f>
      </x:c>
      <x:c r="H177" s="16" t="str">
        <x:f>IF(J177="","",IF(J177&lt;&gt;"OK","Revisar datos",IF(G177=0,"Pagado",IF(Agenda!$E$4&lt;&gt;"OK","Revisar ajustes",IF(D177&lt;Agenda!$B$5,"Vencido",IF(D177&lt;=Agenda!$B$5+Agenda!$E$5,"Próximo","Pendiente"))))))</x:f>
      </x:c>
      <x:c r="I177" s="12"/>
      <x:c r="J177" s="16" t="str">
        <x:f>IF(COUNTA(A177:F177,I177)=0,"",IF(OR(A177="",B177="",C177=""),"Revisar identificación",IF(COUNTIFS($A$10:$A$209,"="&amp;SUBSTITUTE(SUBSTITUTE(SUBSTITUTE(A177,"~","~~"),"*","~*"),"?","~?"))&gt;1,"Revisar ID repetido",IF(NOT(ISNUMBER(D177)),"Revisar vencimiento",IF(OR(D177&lt;DATE(2000,1,1),D177&gt;DATE(2099,12,31),D177&lt;&gt;INT(D177)),"Revisar vencimiento",IF(NOT(ISNUMBER(E177)),"Revisar importe",IF(OR(E177&lt;=0,ROUND(E177,2)&lt;&gt;E177),"Revisar importe",IF(NOT(ISNUMBER(F177)),"Revisar pagado",IF(OR(F177&lt;0,F177&gt;E177,ROUND(F177,2)&lt;&gt;F177),"Revisar pagado","OK")))))))))</x:f>
      </x:c>
    </x:row>
    <x:row r="178" ht="29" customHeight="1">
      <x:c r="A178" s="12"/>
      <x:c r="B178" s="12"/>
      <x:c r="C178" s="12"/>
      <x:c r="D178" s="13"/>
      <x:c r="E178" s="14"/>
      <x:c r="F178" s="14"/>
      <x:c r="G178" s="15" t="str">
        <x:f>IF(J178="OK",ROUND(E178-F178,2),"")</x:f>
      </x:c>
      <x:c r="H178" s="16" t="str">
        <x:f>IF(J178="","",IF(J178&lt;&gt;"OK","Revisar datos",IF(G178=0,"Pagado",IF(Agenda!$E$4&lt;&gt;"OK","Revisar ajustes",IF(D178&lt;Agenda!$B$5,"Vencido",IF(D178&lt;=Agenda!$B$5+Agenda!$E$5,"Próximo","Pendiente"))))))</x:f>
      </x:c>
      <x:c r="I178" s="12"/>
      <x:c r="J178" s="16" t="str">
        <x:f>IF(COUNTA(A178:F178,I178)=0,"",IF(OR(A178="",B178="",C178=""),"Revisar identificación",IF(COUNTIFS($A$10:$A$209,"="&amp;SUBSTITUTE(SUBSTITUTE(SUBSTITUTE(A178,"~","~~"),"*","~*"),"?","~?"))&gt;1,"Revisar ID repetido",IF(NOT(ISNUMBER(D178)),"Revisar vencimiento",IF(OR(D178&lt;DATE(2000,1,1),D178&gt;DATE(2099,12,31),D178&lt;&gt;INT(D178)),"Revisar vencimiento",IF(NOT(ISNUMBER(E178)),"Revisar importe",IF(OR(E178&lt;=0,ROUND(E178,2)&lt;&gt;E178),"Revisar importe",IF(NOT(ISNUMBER(F178)),"Revisar pagado",IF(OR(F178&lt;0,F178&gt;E178,ROUND(F178,2)&lt;&gt;F178),"Revisar pagado","OK")))))))))</x:f>
      </x:c>
    </x:row>
    <x:row r="179" ht="29" customHeight="1">
      <x:c r="A179" s="12"/>
      <x:c r="B179" s="12"/>
      <x:c r="C179" s="12"/>
      <x:c r="D179" s="13"/>
      <x:c r="E179" s="14"/>
      <x:c r="F179" s="14"/>
      <x:c r="G179" s="15" t="str">
        <x:f>IF(J179="OK",ROUND(E179-F179,2),"")</x:f>
      </x:c>
      <x:c r="H179" s="16" t="str">
        <x:f>IF(J179="","",IF(J179&lt;&gt;"OK","Revisar datos",IF(G179=0,"Pagado",IF(Agenda!$E$4&lt;&gt;"OK","Revisar ajustes",IF(D179&lt;Agenda!$B$5,"Vencido",IF(D179&lt;=Agenda!$B$5+Agenda!$E$5,"Próximo","Pendiente"))))))</x:f>
      </x:c>
      <x:c r="I179" s="12"/>
      <x:c r="J179" s="16" t="str">
        <x:f>IF(COUNTA(A179:F179,I179)=0,"",IF(OR(A179="",B179="",C179=""),"Revisar identificación",IF(COUNTIFS($A$10:$A$209,"="&amp;SUBSTITUTE(SUBSTITUTE(SUBSTITUTE(A179,"~","~~"),"*","~*"),"?","~?"))&gt;1,"Revisar ID repetido",IF(NOT(ISNUMBER(D179)),"Revisar vencimiento",IF(OR(D179&lt;DATE(2000,1,1),D179&gt;DATE(2099,12,31),D179&lt;&gt;INT(D179)),"Revisar vencimiento",IF(NOT(ISNUMBER(E179)),"Revisar importe",IF(OR(E179&lt;=0,ROUND(E179,2)&lt;&gt;E179),"Revisar importe",IF(NOT(ISNUMBER(F179)),"Revisar pagado",IF(OR(F179&lt;0,F179&gt;E179,ROUND(F179,2)&lt;&gt;F179),"Revisar pagado","OK")))))))))</x:f>
      </x:c>
    </x:row>
    <x:row r="180" ht="29" customHeight="1">
      <x:c r="A180" s="12"/>
      <x:c r="B180" s="12"/>
      <x:c r="C180" s="12"/>
      <x:c r="D180" s="13"/>
      <x:c r="E180" s="14"/>
      <x:c r="F180" s="14"/>
      <x:c r="G180" s="15" t="str">
        <x:f>IF(J180="OK",ROUND(E180-F180,2),"")</x:f>
      </x:c>
      <x:c r="H180" s="16" t="str">
        <x:f>IF(J180="","",IF(J180&lt;&gt;"OK","Revisar datos",IF(G180=0,"Pagado",IF(Agenda!$E$4&lt;&gt;"OK","Revisar ajustes",IF(D180&lt;Agenda!$B$5,"Vencido",IF(D180&lt;=Agenda!$B$5+Agenda!$E$5,"Próximo","Pendiente"))))))</x:f>
      </x:c>
      <x:c r="I180" s="12"/>
      <x:c r="J180" s="16" t="str">
        <x:f>IF(COUNTA(A180:F180,I180)=0,"",IF(OR(A180="",B180="",C180=""),"Revisar identificación",IF(COUNTIFS($A$10:$A$209,"="&amp;SUBSTITUTE(SUBSTITUTE(SUBSTITUTE(A180,"~","~~"),"*","~*"),"?","~?"))&gt;1,"Revisar ID repetido",IF(NOT(ISNUMBER(D180)),"Revisar vencimiento",IF(OR(D180&lt;DATE(2000,1,1),D180&gt;DATE(2099,12,31),D180&lt;&gt;INT(D180)),"Revisar vencimiento",IF(NOT(ISNUMBER(E180)),"Revisar importe",IF(OR(E180&lt;=0,ROUND(E180,2)&lt;&gt;E180),"Revisar importe",IF(NOT(ISNUMBER(F180)),"Revisar pagado",IF(OR(F180&lt;0,F180&gt;E180,ROUND(F180,2)&lt;&gt;F180),"Revisar pagado","OK")))))))))</x:f>
      </x:c>
    </x:row>
    <x:row r="181" ht="29" customHeight="1">
      <x:c r="A181" s="12"/>
      <x:c r="B181" s="12"/>
      <x:c r="C181" s="12"/>
      <x:c r="D181" s="13"/>
      <x:c r="E181" s="14"/>
      <x:c r="F181" s="14"/>
      <x:c r="G181" s="15" t="str">
        <x:f>IF(J181="OK",ROUND(E181-F181,2),"")</x:f>
      </x:c>
      <x:c r="H181" s="16" t="str">
        <x:f>IF(J181="","",IF(J181&lt;&gt;"OK","Revisar datos",IF(G181=0,"Pagado",IF(Agenda!$E$4&lt;&gt;"OK","Revisar ajustes",IF(D181&lt;Agenda!$B$5,"Vencido",IF(D181&lt;=Agenda!$B$5+Agenda!$E$5,"Próximo","Pendiente"))))))</x:f>
      </x:c>
      <x:c r="I181" s="12"/>
      <x:c r="J181" s="16" t="str">
        <x:f>IF(COUNTA(A181:F181,I181)=0,"",IF(OR(A181="",B181="",C181=""),"Revisar identificación",IF(COUNTIFS($A$10:$A$209,"="&amp;SUBSTITUTE(SUBSTITUTE(SUBSTITUTE(A181,"~","~~"),"*","~*"),"?","~?"))&gt;1,"Revisar ID repetido",IF(NOT(ISNUMBER(D181)),"Revisar vencimiento",IF(OR(D181&lt;DATE(2000,1,1),D181&gt;DATE(2099,12,31),D181&lt;&gt;INT(D181)),"Revisar vencimiento",IF(NOT(ISNUMBER(E181)),"Revisar importe",IF(OR(E181&lt;=0,ROUND(E181,2)&lt;&gt;E181),"Revisar importe",IF(NOT(ISNUMBER(F181)),"Revisar pagado",IF(OR(F181&lt;0,F181&gt;E181,ROUND(F181,2)&lt;&gt;F181),"Revisar pagado","OK")))))))))</x:f>
      </x:c>
    </x:row>
    <x:row r="182" ht="29" customHeight="1">
      <x:c r="A182" s="12"/>
      <x:c r="B182" s="12"/>
      <x:c r="C182" s="12"/>
      <x:c r="D182" s="13"/>
      <x:c r="E182" s="14"/>
      <x:c r="F182" s="14"/>
      <x:c r="G182" s="15" t="str">
        <x:f>IF(J182="OK",ROUND(E182-F182,2),"")</x:f>
      </x:c>
      <x:c r="H182" s="16" t="str">
        <x:f>IF(J182="","",IF(J182&lt;&gt;"OK","Revisar datos",IF(G182=0,"Pagado",IF(Agenda!$E$4&lt;&gt;"OK","Revisar ajustes",IF(D182&lt;Agenda!$B$5,"Vencido",IF(D182&lt;=Agenda!$B$5+Agenda!$E$5,"Próximo","Pendiente"))))))</x:f>
      </x:c>
      <x:c r="I182" s="12"/>
      <x:c r="J182" s="16" t="str">
        <x:f>IF(COUNTA(A182:F182,I182)=0,"",IF(OR(A182="",B182="",C182=""),"Revisar identificación",IF(COUNTIFS($A$10:$A$209,"="&amp;SUBSTITUTE(SUBSTITUTE(SUBSTITUTE(A182,"~","~~"),"*","~*"),"?","~?"))&gt;1,"Revisar ID repetido",IF(NOT(ISNUMBER(D182)),"Revisar vencimiento",IF(OR(D182&lt;DATE(2000,1,1),D182&gt;DATE(2099,12,31),D182&lt;&gt;INT(D182)),"Revisar vencimiento",IF(NOT(ISNUMBER(E182)),"Revisar importe",IF(OR(E182&lt;=0,ROUND(E182,2)&lt;&gt;E182),"Revisar importe",IF(NOT(ISNUMBER(F182)),"Revisar pagado",IF(OR(F182&lt;0,F182&gt;E182,ROUND(F182,2)&lt;&gt;F182),"Revisar pagado","OK")))))))))</x:f>
      </x:c>
    </x:row>
    <x:row r="183" ht="29" customHeight="1">
      <x:c r="A183" s="12"/>
      <x:c r="B183" s="12"/>
      <x:c r="C183" s="12"/>
      <x:c r="D183" s="13"/>
      <x:c r="E183" s="14"/>
      <x:c r="F183" s="14"/>
      <x:c r="G183" s="15" t="str">
        <x:f>IF(J183="OK",ROUND(E183-F183,2),"")</x:f>
      </x:c>
      <x:c r="H183" s="16" t="str">
        <x:f>IF(J183="","",IF(J183&lt;&gt;"OK","Revisar datos",IF(G183=0,"Pagado",IF(Agenda!$E$4&lt;&gt;"OK","Revisar ajustes",IF(D183&lt;Agenda!$B$5,"Vencido",IF(D183&lt;=Agenda!$B$5+Agenda!$E$5,"Próximo","Pendiente"))))))</x:f>
      </x:c>
      <x:c r="I183" s="12"/>
      <x:c r="J183" s="16" t="str">
        <x:f>IF(COUNTA(A183:F183,I183)=0,"",IF(OR(A183="",B183="",C183=""),"Revisar identificación",IF(COUNTIFS($A$10:$A$209,"="&amp;SUBSTITUTE(SUBSTITUTE(SUBSTITUTE(A183,"~","~~"),"*","~*"),"?","~?"))&gt;1,"Revisar ID repetido",IF(NOT(ISNUMBER(D183)),"Revisar vencimiento",IF(OR(D183&lt;DATE(2000,1,1),D183&gt;DATE(2099,12,31),D183&lt;&gt;INT(D183)),"Revisar vencimiento",IF(NOT(ISNUMBER(E183)),"Revisar importe",IF(OR(E183&lt;=0,ROUND(E183,2)&lt;&gt;E183),"Revisar importe",IF(NOT(ISNUMBER(F183)),"Revisar pagado",IF(OR(F183&lt;0,F183&gt;E183,ROUND(F183,2)&lt;&gt;F183),"Revisar pagado","OK")))))))))</x:f>
      </x:c>
    </x:row>
    <x:row r="184" ht="29" customHeight="1">
      <x:c r="A184" s="12"/>
      <x:c r="B184" s="12"/>
      <x:c r="C184" s="12"/>
      <x:c r="D184" s="13"/>
      <x:c r="E184" s="14"/>
      <x:c r="F184" s="14"/>
      <x:c r="G184" s="15" t="str">
        <x:f>IF(J184="OK",ROUND(E184-F184,2),"")</x:f>
      </x:c>
      <x:c r="H184" s="16" t="str">
        <x:f>IF(J184="","",IF(J184&lt;&gt;"OK","Revisar datos",IF(G184=0,"Pagado",IF(Agenda!$E$4&lt;&gt;"OK","Revisar ajustes",IF(D184&lt;Agenda!$B$5,"Vencido",IF(D184&lt;=Agenda!$B$5+Agenda!$E$5,"Próximo","Pendiente"))))))</x:f>
      </x:c>
      <x:c r="I184" s="12"/>
      <x:c r="J184" s="16" t="str">
        <x:f>IF(COUNTA(A184:F184,I184)=0,"",IF(OR(A184="",B184="",C184=""),"Revisar identificación",IF(COUNTIFS($A$10:$A$209,"="&amp;SUBSTITUTE(SUBSTITUTE(SUBSTITUTE(A184,"~","~~"),"*","~*"),"?","~?"))&gt;1,"Revisar ID repetido",IF(NOT(ISNUMBER(D184)),"Revisar vencimiento",IF(OR(D184&lt;DATE(2000,1,1),D184&gt;DATE(2099,12,31),D184&lt;&gt;INT(D184)),"Revisar vencimiento",IF(NOT(ISNUMBER(E184)),"Revisar importe",IF(OR(E184&lt;=0,ROUND(E184,2)&lt;&gt;E184),"Revisar importe",IF(NOT(ISNUMBER(F184)),"Revisar pagado",IF(OR(F184&lt;0,F184&gt;E184,ROUND(F184,2)&lt;&gt;F184),"Revisar pagado","OK")))))))))</x:f>
      </x:c>
    </x:row>
    <x:row r="185" ht="29" customHeight="1">
      <x:c r="A185" s="12"/>
      <x:c r="B185" s="12"/>
      <x:c r="C185" s="12"/>
      <x:c r="D185" s="13"/>
      <x:c r="E185" s="14"/>
      <x:c r="F185" s="14"/>
      <x:c r="G185" s="15" t="str">
        <x:f>IF(J185="OK",ROUND(E185-F185,2),"")</x:f>
      </x:c>
      <x:c r="H185" s="16" t="str">
        <x:f>IF(J185="","",IF(J185&lt;&gt;"OK","Revisar datos",IF(G185=0,"Pagado",IF(Agenda!$E$4&lt;&gt;"OK","Revisar ajustes",IF(D185&lt;Agenda!$B$5,"Vencido",IF(D185&lt;=Agenda!$B$5+Agenda!$E$5,"Próximo","Pendiente"))))))</x:f>
      </x:c>
      <x:c r="I185" s="12"/>
      <x:c r="J185" s="16" t="str">
        <x:f>IF(COUNTA(A185:F185,I185)=0,"",IF(OR(A185="",B185="",C185=""),"Revisar identificación",IF(COUNTIFS($A$10:$A$209,"="&amp;SUBSTITUTE(SUBSTITUTE(SUBSTITUTE(A185,"~","~~"),"*","~*"),"?","~?"))&gt;1,"Revisar ID repetido",IF(NOT(ISNUMBER(D185)),"Revisar vencimiento",IF(OR(D185&lt;DATE(2000,1,1),D185&gt;DATE(2099,12,31),D185&lt;&gt;INT(D185)),"Revisar vencimiento",IF(NOT(ISNUMBER(E185)),"Revisar importe",IF(OR(E185&lt;=0,ROUND(E185,2)&lt;&gt;E185),"Revisar importe",IF(NOT(ISNUMBER(F185)),"Revisar pagado",IF(OR(F185&lt;0,F185&gt;E185,ROUND(F185,2)&lt;&gt;F185),"Revisar pagado","OK")))))))))</x:f>
      </x:c>
    </x:row>
    <x:row r="186" ht="29" customHeight="1">
      <x:c r="A186" s="12"/>
      <x:c r="B186" s="12"/>
      <x:c r="C186" s="12"/>
      <x:c r="D186" s="13"/>
      <x:c r="E186" s="14"/>
      <x:c r="F186" s="14"/>
      <x:c r="G186" s="15" t="str">
        <x:f>IF(J186="OK",ROUND(E186-F186,2),"")</x:f>
      </x:c>
      <x:c r="H186" s="16" t="str">
        <x:f>IF(J186="","",IF(J186&lt;&gt;"OK","Revisar datos",IF(G186=0,"Pagado",IF(Agenda!$E$4&lt;&gt;"OK","Revisar ajustes",IF(D186&lt;Agenda!$B$5,"Vencido",IF(D186&lt;=Agenda!$B$5+Agenda!$E$5,"Próximo","Pendiente"))))))</x:f>
      </x:c>
      <x:c r="I186" s="12"/>
      <x:c r="J186" s="16" t="str">
        <x:f>IF(COUNTA(A186:F186,I186)=0,"",IF(OR(A186="",B186="",C186=""),"Revisar identificación",IF(COUNTIFS($A$10:$A$209,"="&amp;SUBSTITUTE(SUBSTITUTE(SUBSTITUTE(A186,"~","~~"),"*","~*"),"?","~?"))&gt;1,"Revisar ID repetido",IF(NOT(ISNUMBER(D186)),"Revisar vencimiento",IF(OR(D186&lt;DATE(2000,1,1),D186&gt;DATE(2099,12,31),D186&lt;&gt;INT(D186)),"Revisar vencimiento",IF(NOT(ISNUMBER(E186)),"Revisar importe",IF(OR(E186&lt;=0,ROUND(E186,2)&lt;&gt;E186),"Revisar importe",IF(NOT(ISNUMBER(F186)),"Revisar pagado",IF(OR(F186&lt;0,F186&gt;E186,ROUND(F186,2)&lt;&gt;F186),"Revisar pagado","OK")))))))))</x:f>
      </x:c>
    </x:row>
    <x:row r="187" ht="29" customHeight="1">
      <x:c r="A187" s="12"/>
      <x:c r="B187" s="12"/>
      <x:c r="C187" s="12"/>
      <x:c r="D187" s="13"/>
      <x:c r="E187" s="14"/>
      <x:c r="F187" s="14"/>
      <x:c r="G187" s="15" t="str">
        <x:f>IF(J187="OK",ROUND(E187-F187,2),"")</x:f>
      </x:c>
      <x:c r="H187" s="16" t="str">
        <x:f>IF(J187="","",IF(J187&lt;&gt;"OK","Revisar datos",IF(G187=0,"Pagado",IF(Agenda!$E$4&lt;&gt;"OK","Revisar ajustes",IF(D187&lt;Agenda!$B$5,"Vencido",IF(D187&lt;=Agenda!$B$5+Agenda!$E$5,"Próximo","Pendiente"))))))</x:f>
      </x:c>
      <x:c r="I187" s="12"/>
      <x:c r="J187" s="16" t="str">
        <x:f>IF(COUNTA(A187:F187,I187)=0,"",IF(OR(A187="",B187="",C187=""),"Revisar identificación",IF(COUNTIFS($A$10:$A$209,"="&amp;SUBSTITUTE(SUBSTITUTE(SUBSTITUTE(A187,"~","~~"),"*","~*"),"?","~?"))&gt;1,"Revisar ID repetido",IF(NOT(ISNUMBER(D187)),"Revisar vencimiento",IF(OR(D187&lt;DATE(2000,1,1),D187&gt;DATE(2099,12,31),D187&lt;&gt;INT(D187)),"Revisar vencimiento",IF(NOT(ISNUMBER(E187)),"Revisar importe",IF(OR(E187&lt;=0,ROUND(E187,2)&lt;&gt;E187),"Revisar importe",IF(NOT(ISNUMBER(F187)),"Revisar pagado",IF(OR(F187&lt;0,F187&gt;E187,ROUND(F187,2)&lt;&gt;F187),"Revisar pagado","OK")))))))))</x:f>
      </x:c>
    </x:row>
    <x:row r="188" ht="29" customHeight="1">
      <x:c r="A188" s="12"/>
      <x:c r="B188" s="12"/>
      <x:c r="C188" s="12"/>
      <x:c r="D188" s="13"/>
      <x:c r="E188" s="14"/>
      <x:c r="F188" s="14"/>
      <x:c r="G188" s="15" t="str">
        <x:f>IF(J188="OK",ROUND(E188-F188,2),"")</x:f>
      </x:c>
      <x:c r="H188" s="16" t="str">
        <x:f>IF(J188="","",IF(J188&lt;&gt;"OK","Revisar datos",IF(G188=0,"Pagado",IF(Agenda!$E$4&lt;&gt;"OK","Revisar ajustes",IF(D188&lt;Agenda!$B$5,"Vencido",IF(D188&lt;=Agenda!$B$5+Agenda!$E$5,"Próximo","Pendiente"))))))</x:f>
      </x:c>
      <x:c r="I188" s="12"/>
      <x:c r="J188" s="16" t="str">
        <x:f>IF(COUNTA(A188:F188,I188)=0,"",IF(OR(A188="",B188="",C188=""),"Revisar identificación",IF(COUNTIFS($A$10:$A$209,"="&amp;SUBSTITUTE(SUBSTITUTE(SUBSTITUTE(A188,"~","~~"),"*","~*"),"?","~?"))&gt;1,"Revisar ID repetido",IF(NOT(ISNUMBER(D188)),"Revisar vencimiento",IF(OR(D188&lt;DATE(2000,1,1),D188&gt;DATE(2099,12,31),D188&lt;&gt;INT(D188)),"Revisar vencimiento",IF(NOT(ISNUMBER(E188)),"Revisar importe",IF(OR(E188&lt;=0,ROUND(E188,2)&lt;&gt;E188),"Revisar importe",IF(NOT(ISNUMBER(F188)),"Revisar pagado",IF(OR(F188&lt;0,F188&gt;E188,ROUND(F188,2)&lt;&gt;F188),"Revisar pagado","OK")))))))))</x:f>
      </x:c>
    </x:row>
    <x:row r="189" ht="29" customHeight="1">
      <x:c r="A189" s="12"/>
      <x:c r="B189" s="12"/>
      <x:c r="C189" s="12"/>
      <x:c r="D189" s="13"/>
      <x:c r="E189" s="14"/>
      <x:c r="F189" s="14"/>
      <x:c r="G189" s="15" t="str">
        <x:f>IF(J189="OK",ROUND(E189-F189,2),"")</x:f>
      </x:c>
      <x:c r="H189" s="16" t="str">
        <x:f>IF(J189="","",IF(J189&lt;&gt;"OK","Revisar datos",IF(G189=0,"Pagado",IF(Agenda!$E$4&lt;&gt;"OK","Revisar ajustes",IF(D189&lt;Agenda!$B$5,"Vencido",IF(D189&lt;=Agenda!$B$5+Agenda!$E$5,"Próximo","Pendiente"))))))</x:f>
      </x:c>
      <x:c r="I189" s="12"/>
      <x:c r="J189" s="16" t="str">
        <x:f>IF(COUNTA(A189:F189,I189)=0,"",IF(OR(A189="",B189="",C189=""),"Revisar identificación",IF(COUNTIFS($A$10:$A$209,"="&amp;SUBSTITUTE(SUBSTITUTE(SUBSTITUTE(A189,"~","~~"),"*","~*"),"?","~?"))&gt;1,"Revisar ID repetido",IF(NOT(ISNUMBER(D189)),"Revisar vencimiento",IF(OR(D189&lt;DATE(2000,1,1),D189&gt;DATE(2099,12,31),D189&lt;&gt;INT(D189)),"Revisar vencimiento",IF(NOT(ISNUMBER(E189)),"Revisar importe",IF(OR(E189&lt;=0,ROUND(E189,2)&lt;&gt;E189),"Revisar importe",IF(NOT(ISNUMBER(F189)),"Revisar pagado",IF(OR(F189&lt;0,F189&gt;E189,ROUND(F189,2)&lt;&gt;F189),"Revisar pagado","OK")))))))))</x:f>
      </x:c>
    </x:row>
    <x:row r="190" ht="29" customHeight="1">
      <x:c r="A190" s="12"/>
      <x:c r="B190" s="12"/>
      <x:c r="C190" s="12"/>
      <x:c r="D190" s="13"/>
      <x:c r="E190" s="14"/>
      <x:c r="F190" s="14"/>
      <x:c r="G190" s="15" t="str">
        <x:f>IF(J190="OK",ROUND(E190-F190,2),"")</x:f>
      </x:c>
      <x:c r="H190" s="16" t="str">
        <x:f>IF(J190="","",IF(J190&lt;&gt;"OK","Revisar datos",IF(G190=0,"Pagado",IF(Agenda!$E$4&lt;&gt;"OK","Revisar ajustes",IF(D190&lt;Agenda!$B$5,"Vencido",IF(D190&lt;=Agenda!$B$5+Agenda!$E$5,"Próximo","Pendiente"))))))</x:f>
      </x:c>
      <x:c r="I190" s="12"/>
      <x:c r="J190" s="16" t="str">
        <x:f>IF(COUNTA(A190:F190,I190)=0,"",IF(OR(A190="",B190="",C190=""),"Revisar identificación",IF(COUNTIFS($A$10:$A$209,"="&amp;SUBSTITUTE(SUBSTITUTE(SUBSTITUTE(A190,"~","~~"),"*","~*"),"?","~?"))&gt;1,"Revisar ID repetido",IF(NOT(ISNUMBER(D190)),"Revisar vencimiento",IF(OR(D190&lt;DATE(2000,1,1),D190&gt;DATE(2099,12,31),D190&lt;&gt;INT(D190)),"Revisar vencimiento",IF(NOT(ISNUMBER(E190)),"Revisar importe",IF(OR(E190&lt;=0,ROUND(E190,2)&lt;&gt;E190),"Revisar importe",IF(NOT(ISNUMBER(F190)),"Revisar pagado",IF(OR(F190&lt;0,F190&gt;E190,ROUND(F190,2)&lt;&gt;F190),"Revisar pagado","OK")))))))))</x:f>
      </x:c>
    </x:row>
    <x:row r="191" ht="29" customHeight="1">
      <x:c r="A191" s="12"/>
      <x:c r="B191" s="12"/>
      <x:c r="C191" s="12"/>
      <x:c r="D191" s="13"/>
      <x:c r="E191" s="14"/>
      <x:c r="F191" s="14"/>
      <x:c r="G191" s="15" t="str">
        <x:f>IF(J191="OK",ROUND(E191-F191,2),"")</x:f>
      </x:c>
      <x:c r="H191" s="16" t="str">
        <x:f>IF(J191="","",IF(J191&lt;&gt;"OK","Revisar datos",IF(G191=0,"Pagado",IF(Agenda!$E$4&lt;&gt;"OK","Revisar ajustes",IF(D191&lt;Agenda!$B$5,"Vencido",IF(D191&lt;=Agenda!$B$5+Agenda!$E$5,"Próximo","Pendiente"))))))</x:f>
      </x:c>
      <x:c r="I191" s="12"/>
      <x:c r="J191" s="16" t="str">
        <x:f>IF(COUNTA(A191:F191,I191)=0,"",IF(OR(A191="",B191="",C191=""),"Revisar identificación",IF(COUNTIFS($A$10:$A$209,"="&amp;SUBSTITUTE(SUBSTITUTE(SUBSTITUTE(A191,"~","~~"),"*","~*"),"?","~?"))&gt;1,"Revisar ID repetido",IF(NOT(ISNUMBER(D191)),"Revisar vencimiento",IF(OR(D191&lt;DATE(2000,1,1),D191&gt;DATE(2099,12,31),D191&lt;&gt;INT(D191)),"Revisar vencimiento",IF(NOT(ISNUMBER(E191)),"Revisar importe",IF(OR(E191&lt;=0,ROUND(E191,2)&lt;&gt;E191),"Revisar importe",IF(NOT(ISNUMBER(F191)),"Revisar pagado",IF(OR(F191&lt;0,F191&gt;E191,ROUND(F191,2)&lt;&gt;F191),"Revisar pagado","OK")))))))))</x:f>
      </x:c>
    </x:row>
    <x:row r="192" ht="29" customHeight="1">
      <x:c r="A192" s="12"/>
      <x:c r="B192" s="12"/>
      <x:c r="C192" s="12"/>
      <x:c r="D192" s="13"/>
      <x:c r="E192" s="14"/>
      <x:c r="F192" s="14"/>
      <x:c r="G192" s="15" t="str">
        <x:f>IF(J192="OK",ROUND(E192-F192,2),"")</x:f>
      </x:c>
      <x:c r="H192" s="16" t="str">
        <x:f>IF(J192="","",IF(J192&lt;&gt;"OK","Revisar datos",IF(G192=0,"Pagado",IF(Agenda!$E$4&lt;&gt;"OK","Revisar ajustes",IF(D192&lt;Agenda!$B$5,"Vencido",IF(D192&lt;=Agenda!$B$5+Agenda!$E$5,"Próximo","Pendiente"))))))</x:f>
      </x:c>
      <x:c r="I192" s="12"/>
      <x:c r="J192" s="16" t="str">
        <x:f>IF(COUNTA(A192:F192,I192)=0,"",IF(OR(A192="",B192="",C192=""),"Revisar identificación",IF(COUNTIFS($A$10:$A$209,"="&amp;SUBSTITUTE(SUBSTITUTE(SUBSTITUTE(A192,"~","~~"),"*","~*"),"?","~?"))&gt;1,"Revisar ID repetido",IF(NOT(ISNUMBER(D192)),"Revisar vencimiento",IF(OR(D192&lt;DATE(2000,1,1),D192&gt;DATE(2099,12,31),D192&lt;&gt;INT(D192)),"Revisar vencimiento",IF(NOT(ISNUMBER(E192)),"Revisar importe",IF(OR(E192&lt;=0,ROUND(E192,2)&lt;&gt;E192),"Revisar importe",IF(NOT(ISNUMBER(F192)),"Revisar pagado",IF(OR(F192&lt;0,F192&gt;E192,ROUND(F192,2)&lt;&gt;F192),"Revisar pagado","OK")))))))))</x:f>
      </x:c>
    </x:row>
    <x:row r="193" ht="29" customHeight="1">
      <x:c r="A193" s="12"/>
      <x:c r="B193" s="12"/>
      <x:c r="C193" s="12"/>
      <x:c r="D193" s="13"/>
      <x:c r="E193" s="14"/>
      <x:c r="F193" s="14"/>
      <x:c r="G193" s="15" t="str">
        <x:f>IF(J193="OK",ROUND(E193-F193,2),"")</x:f>
      </x:c>
      <x:c r="H193" s="16" t="str">
        <x:f>IF(J193="","",IF(J193&lt;&gt;"OK","Revisar datos",IF(G193=0,"Pagado",IF(Agenda!$E$4&lt;&gt;"OK","Revisar ajustes",IF(D193&lt;Agenda!$B$5,"Vencido",IF(D193&lt;=Agenda!$B$5+Agenda!$E$5,"Próximo","Pendiente"))))))</x:f>
      </x:c>
      <x:c r="I193" s="12"/>
      <x:c r="J193" s="16" t="str">
        <x:f>IF(COUNTA(A193:F193,I193)=0,"",IF(OR(A193="",B193="",C193=""),"Revisar identificación",IF(COUNTIFS($A$10:$A$209,"="&amp;SUBSTITUTE(SUBSTITUTE(SUBSTITUTE(A193,"~","~~"),"*","~*"),"?","~?"))&gt;1,"Revisar ID repetido",IF(NOT(ISNUMBER(D193)),"Revisar vencimiento",IF(OR(D193&lt;DATE(2000,1,1),D193&gt;DATE(2099,12,31),D193&lt;&gt;INT(D193)),"Revisar vencimiento",IF(NOT(ISNUMBER(E193)),"Revisar importe",IF(OR(E193&lt;=0,ROUND(E193,2)&lt;&gt;E193),"Revisar importe",IF(NOT(ISNUMBER(F193)),"Revisar pagado",IF(OR(F193&lt;0,F193&gt;E193,ROUND(F193,2)&lt;&gt;F193),"Revisar pagado","OK")))))))))</x:f>
      </x:c>
    </x:row>
    <x:row r="194" ht="29" customHeight="1">
      <x:c r="A194" s="12"/>
      <x:c r="B194" s="12"/>
      <x:c r="C194" s="12"/>
      <x:c r="D194" s="13"/>
      <x:c r="E194" s="14"/>
      <x:c r="F194" s="14"/>
      <x:c r="G194" s="15" t="str">
        <x:f>IF(J194="OK",ROUND(E194-F194,2),"")</x:f>
      </x:c>
      <x:c r="H194" s="16" t="str">
        <x:f>IF(J194="","",IF(J194&lt;&gt;"OK","Revisar datos",IF(G194=0,"Pagado",IF(Agenda!$E$4&lt;&gt;"OK","Revisar ajustes",IF(D194&lt;Agenda!$B$5,"Vencido",IF(D194&lt;=Agenda!$B$5+Agenda!$E$5,"Próximo","Pendiente"))))))</x:f>
      </x:c>
      <x:c r="I194" s="12"/>
      <x:c r="J194" s="16" t="str">
        <x:f>IF(COUNTA(A194:F194,I194)=0,"",IF(OR(A194="",B194="",C194=""),"Revisar identificación",IF(COUNTIFS($A$10:$A$209,"="&amp;SUBSTITUTE(SUBSTITUTE(SUBSTITUTE(A194,"~","~~"),"*","~*"),"?","~?"))&gt;1,"Revisar ID repetido",IF(NOT(ISNUMBER(D194)),"Revisar vencimiento",IF(OR(D194&lt;DATE(2000,1,1),D194&gt;DATE(2099,12,31),D194&lt;&gt;INT(D194)),"Revisar vencimiento",IF(NOT(ISNUMBER(E194)),"Revisar importe",IF(OR(E194&lt;=0,ROUND(E194,2)&lt;&gt;E194),"Revisar importe",IF(NOT(ISNUMBER(F194)),"Revisar pagado",IF(OR(F194&lt;0,F194&gt;E194,ROUND(F194,2)&lt;&gt;F194),"Revisar pagado","OK")))))))))</x:f>
      </x:c>
    </x:row>
    <x:row r="195" ht="29" customHeight="1">
      <x:c r="A195" s="12"/>
      <x:c r="B195" s="12"/>
      <x:c r="C195" s="12"/>
      <x:c r="D195" s="13"/>
      <x:c r="E195" s="14"/>
      <x:c r="F195" s="14"/>
      <x:c r="G195" s="15" t="str">
        <x:f>IF(J195="OK",ROUND(E195-F195,2),"")</x:f>
      </x:c>
      <x:c r="H195" s="16" t="str">
        <x:f>IF(J195="","",IF(J195&lt;&gt;"OK","Revisar datos",IF(G195=0,"Pagado",IF(Agenda!$E$4&lt;&gt;"OK","Revisar ajustes",IF(D195&lt;Agenda!$B$5,"Vencido",IF(D195&lt;=Agenda!$B$5+Agenda!$E$5,"Próximo","Pendiente"))))))</x:f>
      </x:c>
      <x:c r="I195" s="12"/>
      <x:c r="J195" s="16" t="str">
        <x:f>IF(COUNTA(A195:F195,I195)=0,"",IF(OR(A195="",B195="",C195=""),"Revisar identificación",IF(COUNTIFS($A$10:$A$209,"="&amp;SUBSTITUTE(SUBSTITUTE(SUBSTITUTE(A195,"~","~~"),"*","~*"),"?","~?"))&gt;1,"Revisar ID repetido",IF(NOT(ISNUMBER(D195)),"Revisar vencimiento",IF(OR(D195&lt;DATE(2000,1,1),D195&gt;DATE(2099,12,31),D195&lt;&gt;INT(D195)),"Revisar vencimiento",IF(NOT(ISNUMBER(E195)),"Revisar importe",IF(OR(E195&lt;=0,ROUND(E195,2)&lt;&gt;E195),"Revisar importe",IF(NOT(ISNUMBER(F195)),"Revisar pagado",IF(OR(F195&lt;0,F195&gt;E195,ROUND(F195,2)&lt;&gt;F195),"Revisar pagado","OK")))))))))</x:f>
      </x:c>
    </x:row>
    <x:row r="196" ht="29" customHeight="1">
      <x:c r="A196" s="12"/>
      <x:c r="B196" s="12"/>
      <x:c r="C196" s="12"/>
      <x:c r="D196" s="13"/>
      <x:c r="E196" s="14"/>
      <x:c r="F196" s="14"/>
      <x:c r="G196" s="15" t="str">
        <x:f>IF(J196="OK",ROUND(E196-F196,2),"")</x:f>
      </x:c>
      <x:c r="H196" s="16" t="str">
        <x:f>IF(J196="","",IF(J196&lt;&gt;"OK","Revisar datos",IF(G196=0,"Pagado",IF(Agenda!$E$4&lt;&gt;"OK","Revisar ajustes",IF(D196&lt;Agenda!$B$5,"Vencido",IF(D196&lt;=Agenda!$B$5+Agenda!$E$5,"Próximo","Pendiente"))))))</x:f>
      </x:c>
      <x:c r="I196" s="12"/>
      <x:c r="J196" s="16" t="str">
        <x:f>IF(COUNTA(A196:F196,I196)=0,"",IF(OR(A196="",B196="",C196=""),"Revisar identificación",IF(COUNTIFS($A$10:$A$209,"="&amp;SUBSTITUTE(SUBSTITUTE(SUBSTITUTE(A196,"~","~~"),"*","~*"),"?","~?"))&gt;1,"Revisar ID repetido",IF(NOT(ISNUMBER(D196)),"Revisar vencimiento",IF(OR(D196&lt;DATE(2000,1,1),D196&gt;DATE(2099,12,31),D196&lt;&gt;INT(D196)),"Revisar vencimiento",IF(NOT(ISNUMBER(E196)),"Revisar importe",IF(OR(E196&lt;=0,ROUND(E196,2)&lt;&gt;E196),"Revisar importe",IF(NOT(ISNUMBER(F196)),"Revisar pagado",IF(OR(F196&lt;0,F196&gt;E196,ROUND(F196,2)&lt;&gt;F196),"Revisar pagado","OK")))))))))</x:f>
      </x:c>
    </x:row>
    <x:row r="197" ht="29" customHeight="1">
      <x:c r="A197" s="12"/>
      <x:c r="B197" s="12"/>
      <x:c r="C197" s="12"/>
      <x:c r="D197" s="13"/>
      <x:c r="E197" s="14"/>
      <x:c r="F197" s="14"/>
      <x:c r="G197" s="15" t="str">
        <x:f>IF(J197="OK",ROUND(E197-F197,2),"")</x:f>
      </x:c>
      <x:c r="H197" s="16" t="str">
        <x:f>IF(J197="","",IF(J197&lt;&gt;"OK","Revisar datos",IF(G197=0,"Pagado",IF(Agenda!$E$4&lt;&gt;"OK","Revisar ajustes",IF(D197&lt;Agenda!$B$5,"Vencido",IF(D197&lt;=Agenda!$B$5+Agenda!$E$5,"Próximo","Pendiente"))))))</x:f>
      </x:c>
      <x:c r="I197" s="12"/>
      <x:c r="J197" s="16" t="str">
        <x:f>IF(COUNTA(A197:F197,I197)=0,"",IF(OR(A197="",B197="",C197=""),"Revisar identificación",IF(COUNTIFS($A$10:$A$209,"="&amp;SUBSTITUTE(SUBSTITUTE(SUBSTITUTE(A197,"~","~~"),"*","~*"),"?","~?"))&gt;1,"Revisar ID repetido",IF(NOT(ISNUMBER(D197)),"Revisar vencimiento",IF(OR(D197&lt;DATE(2000,1,1),D197&gt;DATE(2099,12,31),D197&lt;&gt;INT(D197)),"Revisar vencimiento",IF(NOT(ISNUMBER(E197)),"Revisar importe",IF(OR(E197&lt;=0,ROUND(E197,2)&lt;&gt;E197),"Revisar importe",IF(NOT(ISNUMBER(F197)),"Revisar pagado",IF(OR(F197&lt;0,F197&gt;E197,ROUND(F197,2)&lt;&gt;F197),"Revisar pagado","OK")))))))))</x:f>
      </x:c>
    </x:row>
    <x:row r="198" ht="29" customHeight="1">
      <x:c r="A198" s="12"/>
      <x:c r="B198" s="12"/>
      <x:c r="C198" s="12"/>
      <x:c r="D198" s="13"/>
      <x:c r="E198" s="14"/>
      <x:c r="F198" s="14"/>
      <x:c r="G198" s="15" t="str">
        <x:f>IF(J198="OK",ROUND(E198-F198,2),"")</x:f>
      </x:c>
      <x:c r="H198" s="16" t="str">
        <x:f>IF(J198="","",IF(J198&lt;&gt;"OK","Revisar datos",IF(G198=0,"Pagado",IF(Agenda!$E$4&lt;&gt;"OK","Revisar ajustes",IF(D198&lt;Agenda!$B$5,"Vencido",IF(D198&lt;=Agenda!$B$5+Agenda!$E$5,"Próximo","Pendiente"))))))</x:f>
      </x:c>
      <x:c r="I198" s="12"/>
      <x:c r="J198" s="16" t="str">
        <x:f>IF(COUNTA(A198:F198,I198)=0,"",IF(OR(A198="",B198="",C198=""),"Revisar identificación",IF(COUNTIFS($A$10:$A$209,"="&amp;SUBSTITUTE(SUBSTITUTE(SUBSTITUTE(A198,"~","~~"),"*","~*"),"?","~?"))&gt;1,"Revisar ID repetido",IF(NOT(ISNUMBER(D198)),"Revisar vencimiento",IF(OR(D198&lt;DATE(2000,1,1),D198&gt;DATE(2099,12,31),D198&lt;&gt;INT(D198)),"Revisar vencimiento",IF(NOT(ISNUMBER(E198)),"Revisar importe",IF(OR(E198&lt;=0,ROUND(E198,2)&lt;&gt;E198),"Revisar importe",IF(NOT(ISNUMBER(F198)),"Revisar pagado",IF(OR(F198&lt;0,F198&gt;E198,ROUND(F198,2)&lt;&gt;F198),"Revisar pagado","OK")))))))))</x:f>
      </x:c>
    </x:row>
    <x:row r="199" ht="29" customHeight="1">
      <x:c r="A199" s="12"/>
      <x:c r="B199" s="12"/>
      <x:c r="C199" s="12"/>
      <x:c r="D199" s="13"/>
      <x:c r="E199" s="14"/>
      <x:c r="F199" s="14"/>
      <x:c r="G199" s="15" t="str">
        <x:f>IF(J199="OK",ROUND(E199-F199,2),"")</x:f>
      </x:c>
      <x:c r="H199" s="16" t="str">
        <x:f>IF(J199="","",IF(J199&lt;&gt;"OK","Revisar datos",IF(G199=0,"Pagado",IF(Agenda!$E$4&lt;&gt;"OK","Revisar ajustes",IF(D199&lt;Agenda!$B$5,"Vencido",IF(D199&lt;=Agenda!$B$5+Agenda!$E$5,"Próximo","Pendiente"))))))</x:f>
      </x:c>
      <x:c r="I199" s="12"/>
      <x:c r="J199" s="16" t="str">
        <x:f>IF(COUNTA(A199:F199,I199)=0,"",IF(OR(A199="",B199="",C199=""),"Revisar identificación",IF(COUNTIFS($A$10:$A$209,"="&amp;SUBSTITUTE(SUBSTITUTE(SUBSTITUTE(A199,"~","~~"),"*","~*"),"?","~?"))&gt;1,"Revisar ID repetido",IF(NOT(ISNUMBER(D199)),"Revisar vencimiento",IF(OR(D199&lt;DATE(2000,1,1),D199&gt;DATE(2099,12,31),D199&lt;&gt;INT(D199)),"Revisar vencimiento",IF(NOT(ISNUMBER(E199)),"Revisar importe",IF(OR(E199&lt;=0,ROUND(E199,2)&lt;&gt;E199),"Revisar importe",IF(NOT(ISNUMBER(F199)),"Revisar pagado",IF(OR(F199&lt;0,F199&gt;E199,ROUND(F199,2)&lt;&gt;F199),"Revisar pagado","OK")))))))))</x:f>
      </x:c>
    </x:row>
    <x:row r="200" ht="29" customHeight="1">
      <x:c r="A200" s="12"/>
      <x:c r="B200" s="12"/>
      <x:c r="C200" s="12"/>
      <x:c r="D200" s="13"/>
      <x:c r="E200" s="14"/>
      <x:c r="F200" s="14"/>
      <x:c r="G200" s="15" t="str">
        <x:f>IF(J200="OK",ROUND(E200-F200,2),"")</x:f>
      </x:c>
      <x:c r="H200" s="16" t="str">
        <x:f>IF(J200="","",IF(J200&lt;&gt;"OK","Revisar datos",IF(G200=0,"Pagado",IF(Agenda!$E$4&lt;&gt;"OK","Revisar ajustes",IF(D200&lt;Agenda!$B$5,"Vencido",IF(D200&lt;=Agenda!$B$5+Agenda!$E$5,"Próximo","Pendiente"))))))</x:f>
      </x:c>
      <x:c r="I200" s="12"/>
      <x:c r="J200" s="16" t="str">
        <x:f>IF(COUNTA(A200:F200,I200)=0,"",IF(OR(A200="",B200="",C200=""),"Revisar identificación",IF(COUNTIFS($A$10:$A$209,"="&amp;SUBSTITUTE(SUBSTITUTE(SUBSTITUTE(A200,"~","~~"),"*","~*"),"?","~?"))&gt;1,"Revisar ID repetido",IF(NOT(ISNUMBER(D200)),"Revisar vencimiento",IF(OR(D200&lt;DATE(2000,1,1),D200&gt;DATE(2099,12,31),D200&lt;&gt;INT(D200)),"Revisar vencimiento",IF(NOT(ISNUMBER(E200)),"Revisar importe",IF(OR(E200&lt;=0,ROUND(E200,2)&lt;&gt;E200),"Revisar importe",IF(NOT(ISNUMBER(F200)),"Revisar pagado",IF(OR(F200&lt;0,F200&gt;E200,ROUND(F200,2)&lt;&gt;F200),"Revisar pagado","OK")))))))))</x:f>
      </x:c>
    </x:row>
    <x:row r="201" ht="29" customHeight="1">
      <x:c r="A201" s="12"/>
      <x:c r="B201" s="12"/>
      <x:c r="C201" s="12"/>
      <x:c r="D201" s="13"/>
      <x:c r="E201" s="14"/>
      <x:c r="F201" s="14"/>
      <x:c r="G201" s="15" t="str">
        <x:f>IF(J201="OK",ROUND(E201-F201,2),"")</x:f>
      </x:c>
      <x:c r="H201" s="16" t="str">
        <x:f>IF(J201="","",IF(J201&lt;&gt;"OK","Revisar datos",IF(G201=0,"Pagado",IF(Agenda!$E$4&lt;&gt;"OK","Revisar ajustes",IF(D201&lt;Agenda!$B$5,"Vencido",IF(D201&lt;=Agenda!$B$5+Agenda!$E$5,"Próximo","Pendiente"))))))</x:f>
      </x:c>
      <x:c r="I201" s="12"/>
      <x:c r="J201" s="16" t="str">
        <x:f>IF(COUNTA(A201:F201,I201)=0,"",IF(OR(A201="",B201="",C201=""),"Revisar identificación",IF(COUNTIFS($A$10:$A$209,"="&amp;SUBSTITUTE(SUBSTITUTE(SUBSTITUTE(A201,"~","~~"),"*","~*"),"?","~?"))&gt;1,"Revisar ID repetido",IF(NOT(ISNUMBER(D201)),"Revisar vencimiento",IF(OR(D201&lt;DATE(2000,1,1),D201&gt;DATE(2099,12,31),D201&lt;&gt;INT(D201)),"Revisar vencimiento",IF(NOT(ISNUMBER(E201)),"Revisar importe",IF(OR(E201&lt;=0,ROUND(E201,2)&lt;&gt;E201),"Revisar importe",IF(NOT(ISNUMBER(F201)),"Revisar pagado",IF(OR(F201&lt;0,F201&gt;E201,ROUND(F201,2)&lt;&gt;F201),"Revisar pagado","OK")))))))))</x:f>
      </x:c>
    </x:row>
    <x:row r="202" ht="29" customHeight="1">
      <x:c r="A202" s="12"/>
      <x:c r="B202" s="12"/>
      <x:c r="C202" s="12"/>
      <x:c r="D202" s="13"/>
      <x:c r="E202" s="14"/>
      <x:c r="F202" s="14"/>
      <x:c r="G202" s="15" t="str">
        <x:f>IF(J202="OK",ROUND(E202-F202,2),"")</x:f>
      </x:c>
      <x:c r="H202" s="16" t="str">
        <x:f>IF(J202="","",IF(J202&lt;&gt;"OK","Revisar datos",IF(G202=0,"Pagado",IF(Agenda!$E$4&lt;&gt;"OK","Revisar ajustes",IF(D202&lt;Agenda!$B$5,"Vencido",IF(D202&lt;=Agenda!$B$5+Agenda!$E$5,"Próximo","Pendiente"))))))</x:f>
      </x:c>
      <x:c r="I202" s="12"/>
      <x:c r="J202" s="16" t="str">
        <x:f>IF(COUNTA(A202:F202,I202)=0,"",IF(OR(A202="",B202="",C202=""),"Revisar identificación",IF(COUNTIFS($A$10:$A$209,"="&amp;SUBSTITUTE(SUBSTITUTE(SUBSTITUTE(A202,"~","~~"),"*","~*"),"?","~?"))&gt;1,"Revisar ID repetido",IF(NOT(ISNUMBER(D202)),"Revisar vencimiento",IF(OR(D202&lt;DATE(2000,1,1),D202&gt;DATE(2099,12,31),D202&lt;&gt;INT(D202)),"Revisar vencimiento",IF(NOT(ISNUMBER(E202)),"Revisar importe",IF(OR(E202&lt;=0,ROUND(E202,2)&lt;&gt;E202),"Revisar importe",IF(NOT(ISNUMBER(F202)),"Revisar pagado",IF(OR(F202&lt;0,F202&gt;E202,ROUND(F202,2)&lt;&gt;F202),"Revisar pagado","OK")))))))))</x:f>
      </x:c>
    </x:row>
    <x:row r="203" ht="29" customHeight="1">
      <x:c r="A203" s="12"/>
      <x:c r="B203" s="12"/>
      <x:c r="C203" s="12"/>
      <x:c r="D203" s="13"/>
      <x:c r="E203" s="14"/>
      <x:c r="F203" s="14"/>
      <x:c r="G203" s="15" t="str">
        <x:f>IF(J203="OK",ROUND(E203-F203,2),"")</x:f>
      </x:c>
      <x:c r="H203" s="16" t="str">
        <x:f>IF(J203="","",IF(J203&lt;&gt;"OK","Revisar datos",IF(G203=0,"Pagado",IF(Agenda!$E$4&lt;&gt;"OK","Revisar ajustes",IF(D203&lt;Agenda!$B$5,"Vencido",IF(D203&lt;=Agenda!$B$5+Agenda!$E$5,"Próximo","Pendiente"))))))</x:f>
      </x:c>
      <x:c r="I203" s="12"/>
      <x:c r="J203" s="16" t="str">
        <x:f>IF(COUNTA(A203:F203,I203)=0,"",IF(OR(A203="",B203="",C203=""),"Revisar identificación",IF(COUNTIFS($A$10:$A$209,"="&amp;SUBSTITUTE(SUBSTITUTE(SUBSTITUTE(A203,"~","~~"),"*","~*"),"?","~?"))&gt;1,"Revisar ID repetido",IF(NOT(ISNUMBER(D203)),"Revisar vencimiento",IF(OR(D203&lt;DATE(2000,1,1),D203&gt;DATE(2099,12,31),D203&lt;&gt;INT(D203)),"Revisar vencimiento",IF(NOT(ISNUMBER(E203)),"Revisar importe",IF(OR(E203&lt;=0,ROUND(E203,2)&lt;&gt;E203),"Revisar importe",IF(NOT(ISNUMBER(F203)),"Revisar pagado",IF(OR(F203&lt;0,F203&gt;E203,ROUND(F203,2)&lt;&gt;F203),"Revisar pagado","OK")))))))))</x:f>
      </x:c>
    </x:row>
    <x:row r="204" ht="29" customHeight="1">
      <x:c r="A204" s="12"/>
      <x:c r="B204" s="12"/>
      <x:c r="C204" s="12"/>
      <x:c r="D204" s="13"/>
      <x:c r="E204" s="14"/>
      <x:c r="F204" s="14"/>
      <x:c r="G204" s="15" t="str">
        <x:f>IF(J204="OK",ROUND(E204-F204,2),"")</x:f>
      </x:c>
      <x:c r="H204" s="16" t="str">
        <x:f>IF(J204="","",IF(J204&lt;&gt;"OK","Revisar datos",IF(G204=0,"Pagado",IF(Agenda!$E$4&lt;&gt;"OK","Revisar ajustes",IF(D204&lt;Agenda!$B$5,"Vencido",IF(D204&lt;=Agenda!$B$5+Agenda!$E$5,"Próximo","Pendiente"))))))</x:f>
      </x:c>
      <x:c r="I204" s="12"/>
      <x:c r="J204" s="16" t="str">
        <x:f>IF(COUNTA(A204:F204,I204)=0,"",IF(OR(A204="",B204="",C204=""),"Revisar identificación",IF(COUNTIFS($A$10:$A$209,"="&amp;SUBSTITUTE(SUBSTITUTE(SUBSTITUTE(A204,"~","~~"),"*","~*"),"?","~?"))&gt;1,"Revisar ID repetido",IF(NOT(ISNUMBER(D204)),"Revisar vencimiento",IF(OR(D204&lt;DATE(2000,1,1),D204&gt;DATE(2099,12,31),D204&lt;&gt;INT(D204)),"Revisar vencimiento",IF(NOT(ISNUMBER(E204)),"Revisar importe",IF(OR(E204&lt;=0,ROUND(E204,2)&lt;&gt;E204),"Revisar importe",IF(NOT(ISNUMBER(F204)),"Revisar pagado",IF(OR(F204&lt;0,F204&gt;E204,ROUND(F204,2)&lt;&gt;F204),"Revisar pagado","OK")))))))))</x:f>
      </x:c>
    </x:row>
    <x:row r="205" ht="29" customHeight="1">
      <x:c r="A205" s="12"/>
      <x:c r="B205" s="12"/>
      <x:c r="C205" s="12"/>
      <x:c r="D205" s="13"/>
      <x:c r="E205" s="14"/>
      <x:c r="F205" s="14"/>
      <x:c r="G205" s="15" t="str">
        <x:f>IF(J205="OK",ROUND(E205-F205,2),"")</x:f>
      </x:c>
      <x:c r="H205" s="16" t="str">
        <x:f>IF(J205="","",IF(J205&lt;&gt;"OK","Revisar datos",IF(G205=0,"Pagado",IF(Agenda!$E$4&lt;&gt;"OK","Revisar ajustes",IF(D205&lt;Agenda!$B$5,"Vencido",IF(D205&lt;=Agenda!$B$5+Agenda!$E$5,"Próximo","Pendiente"))))))</x:f>
      </x:c>
      <x:c r="I205" s="12"/>
      <x:c r="J205" s="16" t="str">
        <x:f>IF(COUNTA(A205:F205,I205)=0,"",IF(OR(A205="",B205="",C205=""),"Revisar identificación",IF(COUNTIFS($A$10:$A$209,"="&amp;SUBSTITUTE(SUBSTITUTE(SUBSTITUTE(A205,"~","~~"),"*","~*"),"?","~?"))&gt;1,"Revisar ID repetido",IF(NOT(ISNUMBER(D205)),"Revisar vencimiento",IF(OR(D205&lt;DATE(2000,1,1),D205&gt;DATE(2099,12,31),D205&lt;&gt;INT(D205)),"Revisar vencimiento",IF(NOT(ISNUMBER(E205)),"Revisar importe",IF(OR(E205&lt;=0,ROUND(E205,2)&lt;&gt;E205),"Revisar importe",IF(NOT(ISNUMBER(F205)),"Revisar pagado",IF(OR(F205&lt;0,F205&gt;E205,ROUND(F205,2)&lt;&gt;F205),"Revisar pagado","OK")))))))))</x:f>
      </x:c>
    </x:row>
    <x:row r="206" ht="29" customHeight="1">
      <x:c r="A206" s="12"/>
      <x:c r="B206" s="12"/>
      <x:c r="C206" s="12"/>
      <x:c r="D206" s="13"/>
      <x:c r="E206" s="14"/>
      <x:c r="F206" s="14"/>
      <x:c r="G206" s="15" t="str">
        <x:f>IF(J206="OK",ROUND(E206-F206,2),"")</x:f>
      </x:c>
      <x:c r="H206" s="16" t="str">
        <x:f>IF(J206="","",IF(J206&lt;&gt;"OK","Revisar datos",IF(G206=0,"Pagado",IF(Agenda!$E$4&lt;&gt;"OK","Revisar ajustes",IF(D206&lt;Agenda!$B$5,"Vencido",IF(D206&lt;=Agenda!$B$5+Agenda!$E$5,"Próximo","Pendiente"))))))</x:f>
      </x:c>
      <x:c r="I206" s="12"/>
      <x:c r="J206" s="16" t="str">
        <x:f>IF(COUNTA(A206:F206,I206)=0,"",IF(OR(A206="",B206="",C206=""),"Revisar identificación",IF(COUNTIFS($A$10:$A$209,"="&amp;SUBSTITUTE(SUBSTITUTE(SUBSTITUTE(A206,"~","~~"),"*","~*"),"?","~?"))&gt;1,"Revisar ID repetido",IF(NOT(ISNUMBER(D206)),"Revisar vencimiento",IF(OR(D206&lt;DATE(2000,1,1),D206&gt;DATE(2099,12,31),D206&lt;&gt;INT(D206)),"Revisar vencimiento",IF(NOT(ISNUMBER(E206)),"Revisar importe",IF(OR(E206&lt;=0,ROUND(E206,2)&lt;&gt;E206),"Revisar importe",IF(NOT(ISNUMBER(F206)),"Revisar pagado",IF(OR(F206&lt;0,F206&gt;E206,ROUND(F206,2)&lt;&gt;F206),"Revisar pagado","OK")))))))))</x:f>
      </x:c>
    </x:row>
    <x:row r="207" ht="29" customHeight="1">
      <x:c r="A207" s="12"/>
      <x:c r="B207" s="12"/>
      <x:c r="C207" s="12"/>
      <x:c r="D207" s="13"/>
      <x:c r="E207" s="14"/>
      <x:c r="F207" s="14"/>
      <x:c r="G207" s="15" t="str">
        <x:f>IF(J207="OK",ROUND(E207-F207,2),"")</x:f>
      </x:c>
      <x:c r="H207" s="16" t="str">
        <x:f>IF(J207="","",IF(J207&lt;&gt;"OK","Revisar datos",IF(G207=0,"Pagado",IF(Agenda!$E$4&lt;&gt;"OK","Revisar ajustes",IF(D207&lt;Agenda!$B$5,"Vencido",IF(D207&lt;=Agenda!$B$5+Agenda!$E$5,"Próximo","Pendiente"))))))</x:f>
      </x:c>
      <x:c r="I207" s="12"/>
      <x:c r="J207" s="16" t="str">
        <x:f>IF(COUNTA(A207:F207,I207)=0,"",IF(OR(A207="",B207="",C207=""),"Revisar identificación",IF(COUNTIFS($A$10:$A$209,"="&amp;SUBSTITUTE(SUBSTITUTE(SUBSTITUTE(A207,"~","~~"),"*","~*"),"?","~?"))&gt;1,"Revisar ID repetido",IF(NOT(ISNUMBER(D207)),"Revisar vencimiento",IF(OR(D207&lt;DATE(2000,1,1),D207&gt;DATE(2099,12,31),D207&lt;&gt;INT(D207)),"Revisar vencimiento",IF(NOT(ISNUMBER(E207)),"Revisar importe",IF(OR(E207&lt;=0,ROUND(E207,2)&lt;&gt;E207),"Revisar importe",IF(NOT(ISNUMBER(F207)),"Revisar pagado",IF(OR(F207&lt;0,F207&gt;E207,ROUND(F207,2)&lt;&gt;F207),"Revisar pagado","OK")))))))))</x:f>
      </x:c>
    </x:row>
    <x:row r="208" ht="29" customHeight="1">
      <x:c r="A208" s="12"/>
      <x:c r="B208" s="12"/>
      <x:c r="C208" s="12"/>
      <x:c r="D208" s="13"/>
      <x:c r="E208" s="14"/>
      <x:c r="F208" s="14"/>
      <x:c r="G208" s="15" t="str">
        <x:f>IF(J208="OK",ROUND(E208-F208,2),"")</x:f>
      </x:c>
      <x:c r="H208" s="16" t="str">
        <x:f>IF(J208="","",IF(J208&lt;&gt;"OK","Revisar datos",IF(G208=0,"Pagado",IF(Agenda!$E$4&lt;&gt;"OK","Revisar ajustes",IF(D208&lt;Agenda!$B$5,"Vencido",IF(D208&lt;=Agenda!$B$5+Agenda!$E$5,"Próximo","Pendiente"))))))</x:f>
      </x:c>
      <x:c r="I208" s="12"/>
      <x:c r="J208" s="16" t="str">
        <x:f>IF(COUNTA(A208:F208,I208)=0,"",IF(OR(A208="",B208="",C208=""),"Revisar identificación",IF(COUNTIFS($A$10:$A$209,"="&amp;SUBSTITUTE(SUBSTITUTE(SUBSTITUTE(A208,"~","~~"),"*","~*"),"?","~?"))&gt;1,"Revisar ID repetido",IF(NOT(ISNUMBER(D208)),"Revisar vencimiento",IF(OR(D208&lt;DATE(2000,1,1),D208&gt;DATE(2099,12,31),D208&lt;&gt;INT(D208)),"Revisar vencimiento",IF(NOT(ISNUMBER(E208)),"Revisar importe",IF(OR(E208&lt;=0,ROUND(E208,2)&lt;&gt;E208),"Revisar importe",IF(NOT(ISNUMBER(F208)),"Revisar pagado",IF(OR(F208&lt;0,F208&gt;E208,ROUND(F208,2)&lt;&gt;F208),"Revisar pagado","OK")))))))))</x:f>
      </x:c>
    </x:row>
    <x:row r="209" ht="29" customHeight="1">
      <x:c r="A209" s="12"/>
      <x:c r="B209" s="12"/>
      <x:c r="C209" s="12"/>
      <x:c r="D209" s="13"/>
      <x:c r="E209" s="14"/>
      <x:c r="F209" s="14"/>
      <x:c r="G209" s="15" t="str">
        <x:f>IF(J209="OK",ROUND(E209-F209,2),"")</x:f>
      </x:c>
      <x:c r="H209" s="16" t="str">
        <x:f>IF(J209="","",IF(J209&lt;&gt;"OK","Revisar datos",IF(G209=0,"Pagado",IF(Agenda!$E$4&lt;&gt;"OK","Revisar ajustes",IF(D209&lt;Agenda!$B$5,"Vencido",IF(D209&lt;=Agenda!$B$5+Agenda!$E$5,"Próximo","Pendiente"))))))</x:f>
      </x:c>
      <x:c r="I209" s="12"/>
      <x:c r="J209" s="16" t="str">
        <x:f>IF(COUNTA(A209:F209,I209)=0,"",IF(OR(A209="",B209="",C209=""),"Revisar identificación",IF(COUNTIFS($A$10:$A$209,"="&amp;SUBSTITUTE(SUBSTITUTE(SUBSTITUTE(A209,"~","~~"),"*","~*"),"?","~?"))&gt;1,"Revisar ID repetido",IF(NOT(ISNUMBER(D209)),"Revisar vencimiento",IF(OR(D209&lt;DATE(2000,1,1),D209&gt;DATE(2099,12,31),D209&lt;&gt;INT(D209)),"Revisar vencimiento",IF(NOT(ISNUMBER(E209)),"Revisar importe",IF(OR(E209&lt;=0,ROUND(E209,2)&lt;&gt;E209),"Revisar importe",IF(NOT(ISNUMBER(F209)),"Revisar pagado",IF(OR(F209&lt;0,F209&gt;E209,ROUND(F209,2)&lt;&gt;F209),"Revisar pagado","OK")))))))))</x:f>
      </x:c>
    </x:row>
  </x:sheetData>
  <x:conditionalFormatting sqref="H10:H209">
    <x:cfRule type="containsText" dxfId="0" priority="1" operator="containsText" text="Vencido"/>
    <x:cfRule type="containsText" dxfId="1" priority="2" operator="containsText" text="Próximo"/>
    <x:cfRule type="containsText" dxfId="2" priority="3" operator="containsText" text="Revisar"/>
  </x:conditionalFormatting>
  <x:conditionalFormatting sqref="J10:J209">
    <x:cfRule type="containsText" dxfId="3" priority="4" operator="containsText" text="Revisar"/>
  </x:conditionalFormatting>
  <x:dataValidations count="3">
    <x:dataValidation type="date" errorStyle="stop" operator="between" showErrorMessage="1" errorTitle="Revisa el dato" error="Introduce una fecha entre 2000 y 2099." sqref="D10:D209">
      <x:formula1>DATE(2000,1,1)</x:formula1>
      <x:formula2>DATE(2099,12,31)</x:formula2>
    </x:dataValidation>
    <x:dataValidation type="decimal" errorStyle="stop" operator="greaterThan" showErrorMessage="1" errorTitle="Revisa el dato" error="Introduce un importe mayor que cero, con dos decimales como máximo." sqref="E10:E209">
      <x:formula1>0</x:formula1>
    </x:dataValidation>
    <x:dataValidation type="decimal" errorStyle="stop" operator="greaterThanOrEqual" showErrorMessage="1" errorTitle="Revisa el dato" error="Introduce el pagado acumulado, incluido cero. No debe superar el importe." sqref="F10:F20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7e8dc3b5d344d7"/>
  </x:tableParts>
</x:worksheet>
</file>

<file path=xl/worksheets/sheet3.xml><?xml version="1.0" encoding="utf-8"?>
<x:worksheet xmlns:x="http://schemas.openxmlformats.org/spreadsheetml/2006/main">
  <x:sheetPr>
    <x:tabColor rgb="FF87A694"/>
  </x:sheetPr>
  <x:sheetViews>
    <x:sheetView showGridLines="0" workbookViewId="0"/>
  </x:sheetViews>
  <x:sheetFormatPr defaultRowHeight="15"/>
  <x:cols>
    <x:col min="1" max="1" width="125" hidden="0" customWidth="1"/>
  </x:cols>
  <x:sheetData>
    <x:row r="1" ht="44" customHeight="1">
      <x:c r="A1" s="21" t="str">
        <x:v>Cómo usar el calendario de pagos</x:v>
      </x:c>
    </x:row>
    <x:row r="2" ht="44" customHeight="1">
      <x:c r="A2" s="22" t="str">
        <x:v>1. Elige el primer día del mes en Agenda B4, fecha de revisión en B5 y días de aviso en E5 (0 a 60).</x:v>
      </x:c>
    </x:row>
    <x:row r="3" ht="44" customHeight="1">
      <x:c r="A3" s="22" t="str">
        <x:v>2. Registra una obligación por ID en Pagos A10:F209. Escribe cero en Pagado si no has realizado pagos.</x:v>
      </x:c>
    </x:row>
    <x:row r="4" ht="44" customHeight="1">
      <x:c r="A4" s="22" t="str">
        <x:v>3. Mantén en F el total acumulado confirmado, no solo la última entrega. Conserva justificantes por separado.</x:v>
      </x:c>
    </x:row>
    <x:row r="5" ht="44" customHeight="1">
      <x:c r="A5" s="22" t="str">
        <x:v>4. Revisa los avisos de J. Una fila inválida se excluye de los importes de Agenda y aumenta Filas a revisar.</x:v>
      </x:c>
    </x:row>
    <x:row r="6" ht="44" customHeight="1">
      <x:c r="A6" s="22" t="str">
        <x:v>5. Pendiente = Importe menos Pagado. No se admiten importes negativos, pagado superior al total o más de dos decimales.</x:v>
      </x:c>
    </x:row>
    <x:row r="7" ht="44" customHeight="1">
      <x:c r="A7" s="22" t="str">
        <x:v>6. Vencido: fecha anterior a la revisión y saldo pendiente. Próximo: desde la revisión hasta el límite inclusive.</x:v>
      </x:c>
    </x:row>
    <x:row r="8" ht="44" customHeight="1">
      <x:c r="A8" s="22" t="str">
        <x:v>7. Pagado: no queda saldo. Pendiente: saldo con vencimiento posterior al límite de aviso.</x:v>
      </x:c>
    </x:row>
    <x:row r="9" ht="44" customHeight="1">
      <x:c r="A9" s="22" t="str">
        <x:v>8. La tabla mensual agrupa por vencimiento. Pagado es acumulado actual, no el pago realizado en ese día.</x:v>
      </x:c>
    </x:row>
    <x:row r="10" ht="44" customHeight="1">
      <x:c r="A10" s="22" t="str">
        <x:v>9. El resumen superior abarca todas las fechas válidas, no solo el mes elegido. No cambies de moneda entre filas.</x:v>
      </x:c>
    </x:row>
    <x:row r="11" ht="44" customHeight="1">
      <x:c r="A11" s="22" t="str">
        <x:v>10. Los filtros ocultan filas pero no cambian sumas ni avisos. Revisa la tabla completa al interpretar el resumen.</x:v>
      </x:c>
    </x:row>
    <x:row r="12" ht="44" customHeight="1">
      <x:c r="A12" s="22" t="str">
        <x:v>Capacidad: 200 obligaciones, filas 10:209. No amplíes fuera del rango sin adaptar fórmulas, tabla y validaciones.</x:v>
      </x:c>
    </x:row>
    <x:row r="13" ht="44" customHeight="1">
      <x:c r="A13" s="22" t="str">
        <x:v>Editables: Agenda B4, B5 y E5; Pagos A:F e I. Conserva las demás fórmulas.</x:v>
      </x:c>
    </x:row>
    <x:row r="14" ht="44" customHeight="1">
      <x:c r="A14" s="22" t="str">
        <x:v>Para quitar ejemplos, vacía Pagos A10:F14 e I10:I14. Conserva G:H y J.</x:v>
      </x:c>
    </x:row>
    <x:row r="15" ht="44" customHeight="1">
      <x:c r="A15" s="22" t="str">
        <x:v>Un mismo documento puede repetirse como cuotas distintas, cada una con ID, importe y vencimiento propios.</x:v>
      </x:c>
    </x:row>
    <x:row r="16" ht="44" customHeight="1">
      <x:c r="A16" s="22" t="str">
        <x:v>No genera facturas ni calcula impuestos, intereses o comisiones. No realiza cobros ni importa bancos.</x:v>
      </x:c>
    </x:row>
    <x:row r="17" ht="44" customHeight="1">
      <x:c r="A17" s="22" t="str">
        <x:v>No envía avisos al móvil o correo, no crea recurrencias y no conserva fechas de cada pago parcial.</x:v>
      </x:c>
    </x:row>
    <x:row r="18" ht="44" customHeight="1">
      <x:c r="A18" s="22" t="str">
        <x:v>El control es actual: cambiar el mes no reconstruye cómo estaba pagada una obligación en una fecha pasada.</x:v>
      </x:c>
    </x:row>
    <x:row r="19" ht="44" customHeight="1">
      <x:c r="A19" s="22" t="str">
        <x:v>No es un registro de gastos realizados. Evita contar el importe pendiente y su pago como dos gastos.</x:v>
      </x:c>
    </x:row>
    <x:row r="20" ht="44" customHeight="1">
      <x:c r="A20" s="22" t="str">
        <x:v>Los datos del ejemplo son ficticios. Revisión 18/10/2026, aviso 7 días: pendiente total 415, vencido 240, próximo 45.</x:v>
      </x:c>
    </x:row>
    <x:row r="21" ht="44" customHeight="1">
      <x:c r="A21" s="22" t="str">
        <x:v>Cálculos y vistas revisados con el motor de creación. Prueba en Excel de escritorio pendiente.</x:v>
      </x:c>
    </x:row>
    <x:row r="22" ht="44" customHeight="1">
      <x:c r="A22" s="22" t="str">
        <x:v>Guía: https://tuexcelpractico.com/plantillas/calendario-pagos-pendientes/</x:v>
      </x:c>
    </x:row>
  </x:sheetData>
  <x:pageMargins left="0.7" right="0.7" top="0.75" bottom="0.75" header="0.3" footer="0.3"/>
</x:worksheet>
</file>