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f1a16f364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7952d0e46fd04ab0"/>
    <x:sheet xmlns:r="http://schemas.openxmlformats.org/officeDocument/2006/relationships" name="Ventas" sheetId="2" r:id="R1513ee64ecbc4912"/>
    <x:sheet xmlns:r="http://schemas.openxmlformats.org/officeDocument/2006/relationships" name="Cobros" sheetId="3" r:id="R8f0b5fcdcc374201"/>
    <x:sheet xmlns:r="http://schemas.openxmlformats.org/officeDocument/2006/relationships" name="Ejemplo" sheetId="4" r:id="R5a7d5c46dc3c4053"/>
    <x:sheet xmlns:r="http://schemas.openxmlformats.org/officeDocument/2006/relationships" name="Guia" sheetId="5" r:id="R602d4cbf5aab4e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@"/>
    <x:numFmt numFmtId="202" formatCode="0.00"/>
    <x:numFmt numFmtId="203" formatCode="#,##0.00"/>
  </x:numFmts>
  <x:fonts count="4">
    <x:font>
      <x:sz val="11"/>
      <x:name val="Carlito"/>
    </x:font>
    <x:font>
      <x:sz val="11"/>
      <x:color rgb="FF182B42"/>
      <x:name val="Arial"/>
    </x:font>
    <x:font>
      <x:b/>
      <x:sz val="16"/>
      <x:color rgb="FF182B42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8DF"/>
      </x:patternFill>
    </x:fill>
    <x:fill>
      <x:patternFill patternType="solid">
        <x:fgColor rgb="FFEEF1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color rgb="FF9C2222"/>
      </x:font>
      <x:fill>
        <x:patternFill patternType="solid">
          <x:bgColor rgb="FFFCE4D6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color rgb="FF9C2222"/>
      </x:font>
      <x:fill>
        <x:patternFill patternType="solid">
          <x:bgColor rgb="FFFCE4D6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4441bdcbb45c3" /><Relationship Type="http://schemas.openxmlformats.org/officeDocument/2006/relationships/theme" Target="/xl/theme/theme1.xml" Id="R4958647bea1b45c0" /><Relationship Type="http://schemas.openxmlformats.org/officeDocument/2006/relationships/sharedStrings" Target="/xl/sharedStrings.xml" Id="Raef1d5a725fa4fc9" /><Relationship Type="http://schemas.openxmlformats.org/officeDocument/2006/relationships/worksheet" Target="/xl/worksheets/sheet1.xml" Id="R7952d0e46fd04ab0" /><Relationship Type="http://schemas.openxmlformats.org/officeDocument/2006/relationships/worksheet" Target="/xl/worksheets/sheet2.xml" Id="R1513ee64ecbc4912" /><Relationship Type="http://schemas.openxmlformats.org/officeDocument/2006/relationships/worksheet" Target="/xl/worksheets/sheet3.xml" Id="R8f0b5fcdcc374201" /><Relationship Type="http://schemas.openxmlformats.org/officeDocument/2006/relationships/worksheet" Target="/xl/worksheets/sheet4.xml" Id="R5a7d5c46dc3c4053" /><Relationship Type="http://schemas.openxmlformats.org/officeDocument/2006/relationships/worksheet" Target="/xl/worksheets/sheet5.xml" Id="R602d4cbf5aab4e06" /></Relationships>
</file>

<file path=xl/tables/table1.xml><?xml version="1.0" encoding="utf-8"?>
<x:table xmlns:x="http://schemas.openxmlformats.org/spreadsheetml/2006/main" id="1" name="LineasVentas" displayName="LineasVentas" ref="A9:N309" headerRowCount="1" totalsRowCount="0" totalsRowShown="0">
  <x:tableColumns count="14">
    <x:tableColumn id="1" name="Fecha venta"/>
    <x:tableColumn id="2" name="Nº venta"/>
    <x:tableColumn id="3" name="Producto o servicio"/>
    <x:tableColumn id="4" name="Cantidad"/>
    <x:tableColumn id="5" name="Precio unitario"/>
    <x:tableColumn id="6" name="Descuento importe"/>
    <x:tableColumn id="7" name="Total línea"/>
    <x:tableColumn id="8" name="Revisión de datos"/>
    <x:tableColumn id="9" name="Primer registro"/>
    <x:tableColumn id="10" name="Venta por ticket"/>
    <x:tableColumn id="11" name="Cobrado por ticket"/>
    <x:tableColumn id="12" name="Pendiente ticket"/>
    <x:tableColumn id="13" name="Exceso cobrado"/>
    <x:tableColumn id="14" name="Estado ticke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roCobros" displayName="RegistroCobros" ref="A9:E309" headerRowCount="1" totalsRowCount="0" totalsRowShown="0">
  <x:tableColumns count="5">
    <x:tableColumn id="1" name="Fecha cobro"/>
    <x:tableColumn id="2" name="Nº venta"/>
    <x:tableColumn id="3" name="Forma de pago"/>
    <x:tableColumn id="4" name="Importe cobrado"/>
    <x:tableColumn id="5" name="Revisión de dato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VentasEjemplo" displayName="VentasEjemplo" ref="A9:N19" headerRowCount="1" totalsRowCount="0" totalsRowShown="0">
  <x:tableColumns count="14">
    <x:tableColumn id="1" name="Fecha venta"/>
    <x:tableColumn id="2" name="Nº venta"/>
    <x:tableColumn id="3" name="Producto o servicio"/>
    <x:tableColumn id="4" name="Cantidad"/>
    <x:tableColumn id="5" name="Precio unitario"/>
    <x:tableColumn id="6" name="Descuento importe"/>
    <x:tableColumn id="7" name="Total línea"/>
    <x:tableColumn id="8" name="Revisión de datos"/>
    <x:tableColumn id="9" name="Primer registro"/>
    <x:tableColumn id="10" name="Venta por ticket"/>
    <x:tableColumn id="11" name="Cobrado por ticket"/>
    <x:tableColumn id="12" name="Pendiente ticket"/>
    <x:tableColumn id="13" name="Exceso cobrado"/>
    <x:tableColumn id="14" name="Estado ticket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obrosEjemplo" displayName="CobrosEjemplo" ref="A24:E34" headerRowCount="1" totalsRowCount="0" totalsRowShown="0">
  <x:tableColumns count="5">
    <x:tableColumn id="1" name="Fecha cobro"/>
    <x:tableColumn id="2" name="Nº venta"/>
    <x:tableColumn id="3" name="Forma de pago"/>
    <x:tableColumn id="4" name="Importe cobrado"/>
    <x:tableColumn id="5" name="Revisión de dato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4b6aae5b21c490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2c43923721b437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b115780b816744ad" /><Relationship Type="http://schemas.openxmlformats.org/officeDocument/2006/relationships/table" Target="/xl/tables/table4.xml" Id="Rf55b602f4e054413" /></Relationships>
</file>

<file path=xl/worksheets/sheet1.xml><?xml version="1.0" encoding="utf-8"?>
<x:worksheet xmlns:x="http://schemas.openxmlformats.org/spreadsheetml/2006/main">
  <x:sheetPr>
    <x:tabColor rgb="FF08754B"/>
  </x:sheetPr>
  <x:sheetViews>
    <x:sheetView showGridLines="0" workbookViewId="0"/>
  </x:sheetViews>
  <x:sheetFormatPr defaultRowHeight="15"/>
  <x:cols>
    <x:col min="1" max="1" width="25" hidden="0" customWidth="1"/>
    <x:col min="2" max="2" width="20" hidden="0" customWidth="1"/>
    <x:col min="3" max="3" width="29" hidden="0" customWidth="1"/>
    <x:col min="4" max="4" width="14" hidden="0" customWidth="1"/>
    <x:col min="5" max="5" width="16" hidden="0" customWidth="1"/>
    <x:col min="6" max="6" width="18" hidden="0" customWidth="1"/>
    <x:col min="7" max="7" width="16" hidden="0" customWidth="1"/>
    <x:col min="8" max="8" width="31" hidden="0" customWidth="1"/>
    <x:col min="9" max="9" width="23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Control de ventas y cobros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 t="str">
        <x:v>Amarillo: editable. Gris: fórmulas. Importes en una única moneda, con dos decimales.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2" t="str">
        <x:v>Año del informe</x:v>
      </x:c>
      <x:c r="B4" s="8" t="n">
        <x:v>2026</x:v>
      </x:c>
      <x:c r="C4" s="2" t="str">
        <x:v>Ajustes</x:v>
      </x:c>
      <x:c r="D4" s="2" t="str">
        <x:f>IF(AND(ISNUMBER(B4),ISNUMBER(B5)),IF(AND(B4=INT(B4),B4&gt;=2000,B4&lt;=2099,ISNUMBER(B5),B5=INT(B5),B5&gt;=DATE(2000,1,1),B5&lt;=DATE(2099,12,31)),"OK","Revisar año o día"),"Revisar año o día")</x:f>
        <x:v>OK</x:v>
      </x:c>
      <x:c r="E4" s="2"/>
      <x:c r="F4" s="2"/>
      <x:c r="G4" s="2"/>
      <x:c r="H4" s="2"/>
      <x:c r="I4" s="2"/>
    </x:row>
    <x:row r="5">
      <x:c r="A5" s="2" t="str">
        <x:v>Día a consultar</x:v>
      </x:c>
      <x:c r="B5" s="11" t="n">
        <x:v>46315</x:v>
      </x:c>
      <x:c r="C5" s="2"/>
      <x:c r="D5" s="2"/>
      <x:c r="E5" s="2"/>
      <x:c r="F5" s="2"/>
      <x:c r="G5" s="2"/>
      <x:c r="H5" s="2"/>
      <x:c r="I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</x:row>
    <x:row r="7" ht="38" customHeight="1">
      <x:c r="A7" s="7" t="str">
        <x:v>Ventas registradas</x:v>
      </x:c>
      <x:c r="B7" s="7" t="str">
        <x:v>Cobros registrados</x:v>
      </x:c>
      <x:c r="C7" s="7" t="str">
        <x:v>Pendiente actual</x:v>
      </x:c>
      <x:c r="D7" s="7" t="str">
        <x:v>Exceso de cobro</x:v>
      </x:c>
      <x:c r="E7" s="2"/>
      <x:c r="F7" s="2"/>
      <x:c r="G7" s="2"/>
      <x:c r="H7" s="2"/>
      <x:c r="I7" s="2"/>
    </x:row>
    <x:row r="8" ht="30" customHeight="1">
      <x:c r="A8" s="16" t="n">
        <x:f>SUM(Ventas!J10:J309)</x:f>
        <x:v>0</x:v>
      </x:c>
      <x:c r="B8" s="16" t="n">
        <x:f>SUM(Ventas!K10:K309)</x:f>
        <x:v>0</x:v>
      </x:c>
      <x:c r="C8" s="16" t="n">
        <x:f>SUM(Ventas!L10:L309)</x:f>
        <x:v>0</x:v>
      </x:c>
      <x:c r="D8" s="16" t="n">
        <x:f>SUM(Ventas!M10:M309)</x:f>
        <x:v>0</x:v>
      </x:c>
      <x:c r="E8" s="2"/>
      <x:c r="F8" s="2"/>
      <x:c r="G8" s="2"/>
      <x:c r="H8" s="2"/>
      <x:c r="I8" s="2"/>
    </x:row>
    <x:row r="9">
      <x:c r="A9" s="2" t="str">
        <x:v>Totales de todo el registro. Pendiente y exceso se calculan por ticket, con todos sus cobros.</x:v>
      </x:c>
      <x:c r="B9" s="2"/>
      <x:c r="C9" s="2"/>
      <x:c r="D9" s="2"/>
      <x:c r="E9" s="2"/>
      <x:c r="F9" s="2"/>
      <x:c r="G9" s="2"/>
      <x:c r="H9" s="2"/>
      <x:c r="I9" s="2"/>
    </x:row>
    <x:row r="10">
      <x:c r="A10" s="2" t="str">
        <x:v>Líneas a revisar</x:v>
      </x:c>
      <x:c r="B10" s="2" t="n">
        <x:f>ROWS(Ventas!H10:H309)-COUNTBLANK(Ventas!H10:H309)-COUNTIFS(Ventas!H10:H309,"OK")</x:f>
        <x:v>0</x:v>
      </x:c>
      <x:c r="C10" s="2" t="str">
        <x:v>Cobros a revisar</x:v>
      </x:c>
      <x:c r="D10" s="2" t="n">
        <x:f>ROWS(Cobros!E10:E309)-COUNTBLANK(Cobros!E10:E309)-COUNTIFS(Cobros!E10:E309,"OK")</x:f>
        <x:v>0</x:v>
      </x:c>
      <x:c r="E10" s="2"/>
      <x:c r="F10" s="2"/>
      <x:c r="G10" s="2"/>
      <x:c r="H10" s="2"/>
      <x:c r="I10" s="2"/>
    </x:row>
    <x:row r="11">
      <x:c r="A11" s="2" t="str">
        <x:v>Antes de usar los totales, corrige todos los avisos. Los registros incorrectos no se incluyen.</x:v>
      </x:c>
      <x:c r="B11" s="2"/>
      <x:c r="C11" s="2"/>
      <x:c r="D11" s="2"/>
      <x:c r="E11" s="2"/>
      <x:c r="F11" s="2"/>
      <x:c r="G11" s="2"/>
      <x:c r="H11" s="2"/>
      <x:c r="I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</x:row>
    <x:row r="13" ht="38" customHeight="1">
      <x:c r="A13" s="7" t="str">
        <x:v>Mes</x:v>
      </x:c>
      <x:c r="B13" s="7" t="str">
        <x:v>Ventas por fecha venta</x:v>
      </x:c>
      <x:c r="C13" s="7" t="str">
        <x:v>Tickets válidos</x:v>
      </x:c>
      <x:c r="D13" s="7" t="str">
        <x:v>Cobros por fecha cobro</x:v>
      </x:c>
      <x:c r="E13" s="7" t="str">
        <x:v>Inicio mes</x:v>
      </x:c>
      <x:c r="F13" s="7" t="str">
        <x:v>Fin exclusivo</x:v>
      </x:c>
      <x:c r="G13" s="2"/>
      <x:c r="H13" s="7" t="str">
        <x:v>Forma de pago</x:v>
      </x:c>
      <x:c r="I13" s="7" t="str">
        <x:v>Cobros del año</x:v>
      </x:c>
    </x:row>
    <x:row r="14" ht="26" customHeight="1">
      <x:c r="A14" s="2" t="str">
        <x:v>Enero</x:v>
      </x:c>
      <x:c r="B14" s="16" t="n">
        <x:f>IF($D$4="OK",SUMIFS(Ventas!$J$10:$J$309,Ventas!$A$10:$A$309,"&gt;="&amp;E14,Ventas!$A$10:$A$309,"&lt;"&amp;F14),"")</x:f>
        <x:v>0</x:v>
      </x:c>
      <x:c r="C14" s="2" t="n">
        <x:f>IF($D$4="OK",COUNTIFS(Ventas!$I$10:$I$309,1,Ventas!$A$10:$A$309,"&gt;="&amp;E14,Ventas!$A$10:$A$309,"&lt;"&amp;F14),"")</x:f>
        <x:v>0</x:v>
      </x:c>
      <x:c r="D14" s="16" t="n">
        <x:f>IF($D$4="OK",SUMIFS(Cobros!$D$10:$D$309,Cobros!$E$10:$E$309,"OK",Cobros!$A$10:$A$309,"&gt;="&amp;E14,Cobros!$A$10:$A$309,"&lt;"&amp;F14),"")</x:f>
        <x:v>0</x:v>
      </x:c>
      <x:c r="E14" s="17" t="n">
        <x:f>IF($D$4="OK",DATE($B$4,1,1),"")</x:f>
        <x:v>46023</x:v>
      </x:c>
      <x:c r="F14" s="17" t="n">
        <x:f>IF($D$4="OK",DATE($B$4,2,1),"")</x:f>
        <x:v>46054</x:v>
      </x:c>
      <x:c r="G14" s="2"/>
      <x:c r="H14" s="2" t="str">
        <x:v>Efectivo</x:v>
      </x:c>
      <x:c r="I14" s="16" t="n">
        <x:f>IF($D$4="OK",SUMIFS(Cobros!$D$10:$D$309,Cobros!$E$10:$E$309,"OK",Cobros!$C$10:$C$309,H14,Cobros!$A$10:$A$309,"&gt;="&amp;DATE($B$4,1,1),Cobros!$A$10:$A$309,"&lt;"&amp;DATE($B$4+1,1,1)),"")</x:f>
        <x:v>0</x:v>
      </x:c>
    </x:row>
    <x:row r="15" ht="26" customHeight="1">
      <x:c r="A15" s="2" t="str">
        <x:v>Febrero</x:v>
      </x:c>
      <x:c r="B15" s="16" t="n">
        <x:f>IF($D$4="OK",SUMIFS(Ventas!$J$10:$J$309,Ventas!$A$10:$A$309,"&gt;="&amp;E15,Ventas!$A$10:$A$309,"&lt;"&amp;F15),"")</x:f>
        <x:v>0</x:v>
      </x:c>
      <x:c r="C15" s="2" t="n">
        <x:f>IF($D$4="OK",COUNTIFS(Ventas!$I$10:$I$309,1,Ventas!$A$10:$A$309,"&gt;="&amp;E15,Ventas!$A$10:$A$309,"&lt;"&amp;F15),"")</x:f>
        <x:v>0</x:v>
      </x:c>
      <x:c r="D15" s="16" t="n">
        <x:f>IF($D$4="OK",SUMIFS(Cobros!$D$10:$D$309,Cobros!$E$10:$E$309,"OK",Cobros!$A$10:$A$309,"&gt;="&amp;E15,Cobros!$A$10:$A$309,"&lt;"&amp;F15),"")</x:f>
        <x:v>0</x:v>
      </x:c>
      <x:c r="E15" s="17" t="n">
        <x:f>IF($D$4="OK",DATE($B$4,2,1),"")</x:f>
        <x:v>46054</x:v>
      </x:c>
      <x:c r="F15" s="17" t="n">
        <x:f>IF($D$4="OK",DATE($B$4,3,1),"")</x:f>
        <x:v>46082</x:v>
      </x:c>
      <x:c r="G15" s="2"/>
      <x:c r="H15" s="2" t="str">
        <x:v>Tarjeta</x:v>
      </x:c>
      <x:c r="I15" s="16" t="n">
        <x:f>IF($D$4="OK",SUMIFS(Cobros!$D$10:$D$309,Cobros!$E$10:$E$309,"OK",Cobros!$C$10:$C$309,H15,Cobros!$A$10:$A$309,"&gt;="&amp;DATE($B$4,1,1),Cobros!$A$10:$A$309,"&lt;"&amp;DATE($B$4+1,1,1)),"")</x:f>
        <x:v>0</x:v>
      </x:c>
    </x:row>
    <x:row r="16" ht="26" customHeight="1">
      <x:c r="A16" s="2" t="str">
        <x:v>Marzo</x:v>
      </x:c>
      <x:c r="B16" s="16" t="n">
        <x:f>IF($D$4="OK",SUMIFS(Ventas!$J$10:$J$309,Ventas!$A$10:$A$309,"&gt;="&amp;E16,Ventas!$A$10:$A$309,"&lt;"&amp;F16),"")</x:f>
        <x:v>0</x:v>
      </x:c>
      <x:c r="C16" s="2" t="n">
        <x:f>IF($D$4="OK",COUNTIFS(Ventas!$I$10:$I$309,1,Ventas!$A$10:$A$309,"&gt;="&amp;E16,Ventas!$A$10:$A$309,"&lt;"&amp;F16),"")</x:f>
        <x:v>0</x:v>
      </x:c>
      <x:c r="D16" s="16" t="n">
        <x:f>IF($D$4="OK",SUMIFS(Cobros!$D$10:$D$309,Cobros!$E$10:$E$309,"OK",Cobros!$A$10:$A$309,"&gt;="&amp;E16,Cobros!$A$10:$A$309,"&lt;"&amp;F16),"")</x:f>
        <x:v>0</x:v>
      </x:c>
      <x:c r="E16" s="17" t="n">
        <x:f>IF($D$4="OK",DATE($B$4,3,1),"")</x:f>
        <x:v>46082</x:v>
      </x:c>
      <x:c r="F16" s="17" t="n">
        <x:f>IF($D$4="OK",DATE($B$4,4,1),"")</x:f>
        <x:v>46113</x:v>
      </x:c>
      <x:c r="G16" s="2"/>
      <x:c r="H16" s="2" t="str">
        <x:v>Transferencia</x:v>
      </x:c>
      <x:c r="I16" s="16" t="n">
        <x:f>IF($D$4="OK",SUMIFS(Cobros!$D$10:$D$309,Cobros!$E$10:$E$309,"OK",Cobros!$C$10:$C$309,H16,Cobros!$A$10:$A$309,"&gt;="&amp;DATE($B$4,1,1),Cobros!$A$10:$A$309,"&lt;"&amp;DATE($B$4+1,1,1)),"")</x:f>
        <x:v>0</x:v>
      </x:c>
    </x:row>
    <x:row r="17" ht="26" customHeight="1">
      <x:c r="A17" s="2" t="str">
        <x:v>Abril</x:v>
      </x:c>
      <x:c r="B17" s="16" t="n">
        <x:f>IF($D$4="OK",SUMIFS(Ventas!$J$10:$J$309,Ventas!$A$10:$A$309,"&gt;="&amp;E17,Ventas!$A$10:$A$309,"&lt;"&amp;F17),"")</x:f>
        <x:v>0</x:v>
      </x:c>
      <x:c r="C17" s="2" t="n">
        <x:f>IF($D$4="OK",COUNTIFS(Ventas!$I$10:$I$309,1,Ventas!$A$10:$A$309,"&gt;="&amp;E17,Ventas!$A$10:$A$309,"&lt;"&amp;F17),"")</x:f>
        <x:v>0</x:v>
      </x:c>
      <x:c r="D17" s="16" t="n">
        <x:f>IF($D$4="OK",SUMIFS(Cobros!$D$10:$D$309,Cobros!$E$10:$E$309,"OK",Cobros!$A$10:$A$309,"&gt;="&amp;E17,Cobros!$A$10:$A$309,"&lt;"&amp;F17),"")</x:f>
        <x:v>0</x:v>
      </x:c>
      <x:c r="E17" s="17" t="n">
        <x:f>IF($D$4="OK",DATE($B$4,4,1),"")</x:f>
        <x:v>46113</x:v>
      </x:c>
      <x:c r="F17" s="17" t="n">
        <x:f>IF($D$4="OK",DATE($B$4,5,1),"")</x:f>
        <x:v>46143</x:v>
      </x:c>
      <x:c r="G17" s="2"/>
      <x:c r="H17" s="2" t="str">
        <x:v>Otro</x:v>
      </x:c>
      <x:c r="I17" s="16" t="n">
        <x:f>IF($D$4="OK",SUMIFS(Cobros!$D$10:$D$309,Cobros!$E$10:$E$309,"OK",Cobros!$C$10:$C$309,H17,Cobros!$A$10:$A$309,"&gt;="&amp;DATE($B$4,1,1),Cobros!$A$10:$A$309,"&lt;"&amp;DATE($B$4+1,1,1)),"")</x:f>
        <x:v>0</x:v>
      </x:c>
    </x:row>
    <x:row r="18" ht="26" customHeight="1">
      <x:c r="A18" s="2" t="str">
        <x:v>Mayo</x:v>
      </x:c>
      <x:c r="B18" s="16" t="n">
        <x:f>IF($D$4="OK",SUMIFS(Ventas!$J$10:$J$309,Ventas!$A$10:$A$309,"&gt;="&amp;E18,Ventas!$A$10:$A$309,"&lt;"&amp;F18),"")</x:f>
        <x:v>0</x:v>
      </x:c>
      <x:c r="C18" s="2" t="n">
        <x:f>IF($D$4="OK",COUNTIFS(Ventas!$I$10:$I$309,1,Ventas!$A$10:$A$309,"&gt;="&amp;E18,Ventas!$A$10:$A$309,"&lt;"&amp;F18),"")</x:f>
        <x:v>0</x:v>
      </x:c>
      <x:c r="D18" s="16" t="n">
        <x:f>IF($D$4="OK",SUMIFS(Cobros!$D$10:$D$309,Cobros!$E$10:$E$309,"OK",Cobros!$A$10:$A$309,"&gt;="&amp;E18,Cobros!$A$10:$A$309,"&lt;"&amp;F18),"")</x:f>
        <x:v>0</x:v>
      </x:c>
      <x:c r="E18" s="17" t="n">
        <x:f>IF($D$4="OK",DATE($B$4,5,1),"")</x:f>
        <x:v>46143</x:v>
      </x:c>
      <x:c r="F18" s="17" t="n">
        <x:f>IF($D$4="OK",DATE($B$4,6,1),"")</x:f>
        <x:v>46174</x:v>
      </x:c>
      <x:c r="G18" s="2"/>
      <x:c r="H18" s="2"/>
      <x:c r="I18" s="2"/>
    </x:row>
    <x:row r="19" ht="26" customHeight="1">
      <x:c r="A19" s="2" t="str">
        <x:v>Junio</x:v>
      </x:c>
      <x:c r="B19" s="16" t="n">
        <x:f>IF($D$4="OK",SUMIFS(Ventas!$J$10:$J$309,Ventas!$A$10:$A$309,"&gt;="&amp;E19,Ventas!$A$10:$A$309,"&lt;"&amp;F19),"")</x:f>
        <x:v>0</x:v>
      </x:c>
      <x:c r="C19" s="2" t="n">
        <x:f>IF($D$4="OK",COUNTIFS(Ventas!$I$10:$I$309,1,Ventas!$A$10:$A$309,"&gt;="&amp;E19,Ventas!$A$10:$A$309,"&lt;"&amp;F19),"")</x:f>
        <x:v>0</x:v>
      </x:c>
      <x:c r="D19" s="16" t="n">
        <x:f>IF($D$4="OK",SUMIFS(Cobros!$D$10:$D$309,Cobros!$E$10:$E$309,"OK",Cobros!$A$10:$A$309,"&gt;="&amp;E19,Cobros!$A$10:$A$309,"&lt;"&amp;F19),"")</x:f>
        <x:v>0</x:v>
      </x:c>
      <x:c r="E19" s="17" t="n">
        <x:f>IF($D$4="OK",DATE($B$4,6,1),"")</x:f>
        <x:v>46174</x:v>
      </x:c>
      <x:c r="F19" s="17" t="n">
        <x:f>IF($D$4="OK",DATE($B$4,7,1),"")</x:f>
        <x:v>46204</x:v>
      </x:c>
      <x:c r="G19" s="2"/>
      <x:c r="H19" s="2"/>
      <x:c r="I19" s="2"/>
    </x:row>
    <x:row r="20" ht="38" customHeight="1">
      <x:c r="A20" s="2" t="str">
        <x:v>Julio</x:v>
      </x:c>
      <x:c r="B20" s="16" t="n">
        <x:f>IF($D$4="OK",SUMIFS(Ventas!$J$10:$J$309,Ventas!$A$10:$A$309,"&gt;="&amp;E20,Ventas!$A$10:$A$309,"&lt;"&amp;F20),"")</x:f>
        <x:v>0</x:v>
      </x:c>
      <x:c r="C20" s="2" t="n">
        <x:f>IF($D$4="OK",COUNTIFS(Ventas!$I$10:$I$309,1,Ventas!$A$10:$A$309,"&gt;="&amp;E20,Ventas!$A$10:$A$309,"&lt;"&amp;F20),"")</x:f>
        <x:v>0</x:v>
      </x:c>
      <x:c r="D20" s="16" t="n">
        <x:f>IF($D$4="OK",SUMIFS(Cobros!$D$10:$D$309,Cobros!$E$10:$E$309,"OK",Cobros!$A$10:$A$309,"&gt;="&amp;E20,Cobros!$A$10:$A$309,"&lt;"&amp;F20),"")</x:f>
        <x:v>0</x:v>
      </x:c>
      <x:c r="E20" s="17" t="n">
        <x:f>IF($D$4="OK",DATE($B$4,7,1),"")</x:f>
        <x:v>46204</x:v>
      </x:c>
      <x:c r="F20" s="17" t="n">
        <x:f>IF($D$4="OK",DATE($B$4,8,1),"")</x:f>
        <x:v>46235</x:v>
      </x:c>
      <x:c r="G20" s="2"/>
      <x:c r="H20" s="7" t="str">
        <x:v>Día de B5</x:v>
      </x:c>
      <x:c r="I20" s="7" t="str">
        <x:v>Importe</x:v>
      </x:c>
    </x:row>
    <x:row r="21" ht="26" customHeight="1">
      <x:c r="A21" s="2" t="str">
        <x:v>Agosto</x:v>
      </x:c>
      <x:c r="B21" s="16" t="n">
        <x:f>IF($D$4="OK",SUMIFS(Ventas!$J$10:$J$309,Ventas!$A$10:$A$309,"&gt;="&amp;E21,Ventas!$A$10:$A$309,"&lt;"&amp;F21),"")</x:f>
        <x:v>0</x:v>
      </x:c>
      <x:c r="C21" s="2" t="n">
        <x:f>IF($D$4="OK",COUNTIFS(Ventas!$I$10:$I$309,1,Ventas!$A$10:$A$309,"&gt;="&amp;E21,Ventas!$A$10:$A$309,"&lt;"&amp;F21),"")</x:f>
        <x:v>0</x:v>
      </x:c>
      <x:c r="D21" s="16" t="n">
        <x:f>IF($D$4="OK",SUMIFS(Cobros!$D$10:$D$309,Cobros!$E$10:$E$309,"OK",Cobros!$A$10:$A$309,"&gt;="&amp;E21,Cobros!$A$10:$A$309,"&lt;"&amp;F21),"")</x:f>
        <x:v>0</x:v>
      </x:c>
      <x:c r="E21" s="17" t="n">
        <x:f>IF($D$4="OK",DATE($B$4,8,1),"")</x:f>
        <x:v>46235</x:v>
      </x:c>
      <x:c r="F21" s="17" t="n">
        <x:f>IF($D$4="OK",DATE($B$4,9,1),"")</x:f>
        <x:v>46266</x:v>
      </x:c>
      <x:c r="G21" s="2"/>
      <x:c r="H21" s="2" t="str">
        <x:v>Ventas del día</x:v>
      </x:c>
      <x:c r="I21" s="16" t="n">
        <x:f>IF($D$4="OK",SUMIFS(Ventas!J10:J309,Ventas!A10:A309,$B$5),"")</x:f>
        <x:v>0</x:v>
      </x:c>
    </x:row>
    <x:row r="22" ht="26" customHeight="1">
      <x:c r="A22" s="2" t="str">
        <x:v>Septiembre</x:v>
      </x:c>
      <x:c r="B22" s="16" t="n">
        <x:f>IF($D$4="OK",SUMIFS(Ventas!$J$10:$J$309,Ventas!$A$10:$A$309,"&gt;="&amp;E22,Ventas!$A$10:$A$309,"&lt;"&amp;F22),"")</x:f>
        <x:v>0</x:v>
      </x:c>
      <x:c r="C22" s="2" t="n">
        <x:f>IF($D$4="OK",COUNTIFS(Ventas!$I$10:$I$309,1,Ventas!$A$10:$A$309,"&gt;="&amp;E22,Ventas!$A$10:$A$309,"&lt;"&amp;F22),"")</x:f>
        <x:v>0</x:v>
      </x:c>
      <x:c r="D22" s="16" t="n">
        <x:f>IF($D$4="OK",SUMIFS(Cobros!$D$10:$D$309,Cobros!$E$10:$E$309,"OK",Cobros!$A$10:$A$309,"&gt;="&amp;E22,Cobros!$A$10:$A$309,"&lt;"&amp;F22),"")</x:f>
        <x:v>0</x:v>
      </x:c>
      <x:c r="E22" s="17" t="n">
        <x:f>IF($D$4="OK",DATE($B$4,9,1),"")</x:f>
        <x:v>46266</x:v>
      </x:c>
      <x:c r="F22" s="17" t="n">
        <x:f>IF($D$4="OK",DATE($B$4,10,1),"")</x:f>
        <x:v>46296</x:v>
      </x:c>
      <x:c r="G22" s="2"/>
      <x:c r="H22" s="2" t="str">
        <x:v>Cobros del día</x:v>
      </x:c>
      <x:c r="I22" s="16" t="n">
        <x:f>IF($D$4="OK",SUMIFS(Cobros!D10:D309,Cobros!A10:A309,$B$5,Cobros!E10:E309,"OK"),"")</x:f>
        <x:v>0</x:v>
      </x:c>
    </x:row>
    <x:row r="23" ht="26" customHeight="1">
      <x:c r="A23" s="2" t="str">
        <x:v>Octubre</x:v>
      </x:c>
      <x:c r="B23" s="16" t="n">
        <x:f>IF($D$4="OK",SUMIFS(Ventas!$J$10:$J$309,Ventas!$A$10:$A$309,"&gt;="&amp;E23,Ventas!$A$10:$A$309,"&lt;"&amp;F23),"")</x:f>
        <x:v>0</x:v>
      </x:c>
      <x:c r="C23" s="2" t="n">
        <x:f>IF($D$4="OK",COUNTIFS(Ventas!$I$10:$I$309,1,Ventas!$A$10:$A$309,"&gt;="&amp;E23,Ventas!$A$10:$A$309,"&lt;"&amp;F23),"")</x:f>
        <x:v>0</x:v>
      </x:c>
      <x:c r="D23" s="16" t="n">
        <x:f>IF($D$4="OK",SUMIFS(Cobros!$D$10:$D$309,Cobros!$E$10:$E$309,"OK",Cobros!$A$10:$A$309,"&gt;="&amp;E23,Cobros!$A$10:$A$309,"&lt;"&amp;F23),"")</x:f>
        <x:v>0</x:v>
      </x:c>
      <x:c r="E23" s="17" t="n">
        <x:f>IF($D$4="OK",DATE($B$4,10,1),"")</x:f>
        <x:v>46296</x:v>
      </x:c>
      <x:c r="F23" s="17" t="n">
        <x:f>IF($D$4="OK",DATE($B$4,11,1),"")</x:f>
        <x:v>46327</x:v>
      </x:c>
      <x:c r="G23" s="2"/>
      <x:c r="H23" s="2"/>
      <x:c r="I23" s="2"/>
    </x:row>
    <x:row r="24" ht="26" customHeight="1">
      <x:c r="A24" s="2" t="str">
        <x:v>Noviembre</x:v>
      </x:c>
      <x:c r="B24" s="16" t="n">
        <x:f>IF($D$4="OK",SUMIFS(Ventas!$J$10:$J$309,Ventas!$A$10:$A$309,"&gt;="&amp;E24,Ventas!$A$10:$A$309,"&lt;"&amp;F24),"")</x:f>
        <x:v>0</x:v>
      </x:c>
      <x:c r="C24" s="2" t="n">
        <x:f>IF($D$4="OK",COUNTIFS(Ventas!$I$10:$I$309,1,Ventas!$A$10:$A$309,"&gt;="&amp;E24,Ventas!$A$10:$A$309,"&lt;"&amp;F24),"")</x:f>
        <x:v>0</x:v>
      </x:c>
      <x:c r="D24" s="16" t="n">
        <x:f>IF($D$4="OK",SUMIFS(Cobros!$D$10:$D$309,Cobros!$E$10:$E$309,"OK",Cobros!$A$10:$A$309,"&gt;="&amp;E24,Cobros!$A$10:$A$309,"&lt;"&amp;F24),"")</x:f>
        <x:v>0</x:v>
      </x:c>
      <x:c r="E24" s="17" t="n">
        <x:f>IF($D$4="OK",DATE($B$4,11,1),"")</x:f>
        <x:v>46327</x:v>
      </x:c>
      <x:c r="F24" s="17" t="n">
        <x:f>IF($D$4="OK",DATE($B$4,12,1),"")</x:f>
        <x:v>46357</x:v>
      </x:c>
      <x:c r="G24" s="2"/>
      <x:c r="H24" s="2"/>
      <x:c r="I24" s="2"/>
    </x:row>
    <x:row r="25" ht="26" customHeight="1">
      <x:c r="A25" s="2" t="str">
        <x:v>Diciembre</x:v>
      </x:c>
      <x:c r="B25" s="16" t="n">
        <x:f>IF($D$4="OK",SUMIFS(Ventas!$J$10:$J$309,Ventas!$A$10:$A$309,"&gt;="&amp;E25,Ventas!$A$10:$A$309,"&lt;"&amp;F25),"")</x:f>
        <x:v>0</x:v>
      </x:c>
      <x:c r="C25" s="2" t="n">
        <x:f>IF($D$4="OK",COUNTIFS(Ventas!$I$10:$I$309,1,Ventas!$A$10:$A$309,"&gt;="&amp;E25,Ventas!$A$10:$A$309,"&lt;"&amp;F25),"")</x:f>
        <x:v>0</x:v>
      </x:c>
      <x:c r="D25" s="16" t="n">
        <x:f>IF($D$4="OK",SUMIFS(Cobros!$D$10:$D$309,Cobros!$E$10:$E$309,"OK",Cobros!$A$10:$A$309,"&gt;="&amp;E25,Cobros!$A$10:$A$309,"&lt;"&amp;F25),"")</x:f>
        <x:v>0</x:v>
      </x:c>
      <x:c r="E25" s="17" t="n">
        <x:f>IF($D$4="OK",DATE($B$4,12,1),"")</x:f>
        <x:v>46357</x:v>
      </x:c>
      <x:c r="F25" s="17" t="n">
        <x:f>IF($D$4="OK",DATE($B$4,13,1),"")</x:f>
        <x:v>46388</x:v>
      </x:c>
      <x:c r="G25" s="2"/>
      <x:c r="H25" s="2"/>
      <x:c r="I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</x:row>
    <x:row r="27">
      <x:c r="A27" s="2" t="str">
        <x:v>Una venta de octubre cobrada en noviembre aparece en meses distintos. No es beneficio ni cierre de caja.</x:v>
      </x:c>
      <x:c r="B27" s="2"/>
      <x:c r="C27" s="2"/>
      <x:c r="D27" s="2"/>
      <x:c r="E27" s="2"/>
      <x:c r="F27" s="2"/>
      <x:c r="G27" s="2"/>
      <x:c r="H27" s="2"/>
      <x:c r="I27" s="2"/>
    </x:row>
    <x:row r="28">
      <x:c r="A28" s="2" t="str">
        <x:v>Usa una única moneda y precios finales coherentes. No se calculan IVA, costes, devoluciones ni comisiones.</x:v>
      </x:c>
      <x:c r="B28" s="2"/>
      <x:c r="C28" s="2"/>
      <x:c r="D28" s="2"/>
      <x:c r="E28" s="2"/>
      <x:c r="F28" s="2"/>
      <x:c r="G28" s="2"/>
      <x:c r="H28" s="2"/>
      <x:c r="I28" s="2"/>
    </x:row>
    <x:row r="29">
      <x:c r="A29" s="2" t="str">
        <x:v>Los filtros de las tablas no cambian el resumen. Capacidad: 300 líneas de productos y 300 cobros.</x:v>
      </x:c>
      <x:c r="B29" s="2"/>
      <x:c r="C29" s="2"/>
      <x:c r="D29" s="2"/>
      <x:c r="E29" s="2"/>
      <x:c r="F29" s="2"/>
      <x:c r="G29" s="2"/>
      <x:c r="H29" s="2"/>
      <x:c r="I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</x:row>
  </x:sheetData>
  <x:conditionalFormatting sqref="B10:B10">
    <x:cfRule type="cellIs" dxfId="6" priority="1" operator="greaterThan">
      <x:formula>0</x:formula>
    </x:cfRule>
  </x:conditionalFormatting>
  <x:conditionalFormatting sqref="D10:D10">
    <x:cfRule type="cellIs" dxfId="7" priority="2" operator="greaterThan">
      <x:formula>0</x:formula>
    </x:cfRule>
  </x:conditionalFormatting>
  <x:dataValidations count="2">
    <x:dataValidation type="whole" errorStyle="stop" operator="between" showErrorMessage="1" errorTitle="Revisa el dato" error="Año entre 2000 y 2099." sqref="B4">
      <x:formula1>2000</x:formula1>
      <x:formula2>2099</x:formula2>
    </x:dataValidation>
    <x:dataValidation type="date" errorStyle="stop" operator="between" showErrorMessage="1" errorTitle="Revisa el dato" error="Fecha entre 2000 y 2099." sqref="B5">
      <x:formula1>DATE(2000,1,1)</x:formula1>
      <x:formula2>DATE(2099,12,31)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54B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6" hidden="0" customWidth="1"/>
    <x:col min="2" max="2" width="20" hidden="0" customWidth="1"/>
    <x:col min="3" max="3" width="29" hidden="0" customWidth="1"/>
    <x:col min="4" max="4" width="14" hidden="0" customWidth="1"/>
    <x:col min="5" max="5" width="16" hidden="0" customWidth="1"/>
    <x:col min="6" max="6" width="18" hidden="0" customWidth="1"/>
    <x:col min="7" max="7" width="16" hidden="0" customWidth="1"/>
    <x:col min="8" max="8" width="31" hidden="0" customWidth="1"/>
    <x:col min="9" max="9" width="14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3" t="str">
        <x:v>Registro de ventas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 t="str">
        <x:v>Amarillo: editable. Gris: fórmulas. Importes en una única moneda, con dos decimales.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2" t="str">
        <x:v>Una fila por producto. Repite nº y fecha para los productos de la misma venta. Descuento: importe por línea, no porcentaje.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2" t="str">
        <x:v>G calcula cada línea. J:N consolidan cada ticket en su primera fila; no repitas allí los cobros.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>
      <x:c r="A7" s="2" t="str">
        <x:v>Corrige H antes de consultar Resumen. Un ticket con alguna línea incorrecta se excluye completo de los resúmenes.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38" customHeight="1">
      <x:c r="A9" s="7" t="str">
        <x:v>Fecha venta</x:v>
      </x:c>
      <x:c r="B9" s="7" t="str">
        <x:v>Nº venta</x:v>
      </x:c>
      <x:c r="C9" s="7" t="str">
        <x:v>Producto o servicio</x:v>
      </x:c>
      <x:c r="D9" s="7" t="str">
        <x:v>Cantidad</x:v>
      </x:c>
      <x:c r="E9" s="7" t="str">
        <x:v>Precio unitario</x:v>
      </x:c>
      <x:c r="F9" s="7" t="str">
        <x:v>Descuento importe</x:v>
      </x:c>
      <x:c r="G9" s="7" t="str">
        <x:v>Total línea</x:v>
      </x:c>
      <x:c r="H9" s="7" t="str">
        <x:v>Revisión de datos</x:v>
      </x:c>
      <x:c r="I9" s="7" t="str">
        <x:v>Primer registro</x:v>
      </x:c>
      <x:c r="J9" s="7" t="str">
        <x:v>Venta por ticket</x:v>
      </x:c>
      <x:c r="K9" s="7" t="str">
        <x:v>Cobrado por ticket</x:v>
      </x:c>
      <x:c r="L9" s="7" t="str">
        <x:v>Pendiente ticket</x:v>
      </x:c>
      <x:c r="M9" s="7" t="str">
        <x:v>Exceso cobrado</x:v>
      </x:c>
      <x:c r="N9" s="7" t="str">
        <x:v>Estado ticket</x:v>
      </x:c>
    </x:row>
    <x:row r="10" ht="30" customHeight="1">
      <x:c r="A10" s="11"/>
      <x:c r="B10" s="12"/>
      <x:c r="C10" s="10"/>
      <x:c r="D10" s="13"/>
      <x:c r="E10" s="14"/>
      <x:c r="F10" s="14"/>
      <x:c r="G10" s="15" t="str">
        <x:f>IF(H10="OK",ROUND(D10*E10-F10,2),"")</x:f>
      </x:c>
      <x:c r="H10" s="9" t="str">
        <x:f>IF(COUNTA(A10:F10)=0,"",IF(NOT(ISNUMBER(A10)),"Fecha no válida",IF(OR(A10&lt;DATE(2000,1,1),A10&gt;DATE(2099,12,31),A10&lt;&gt;INT(A10)),"Fecha no válida",IF(OR(B10="",B10&lt;&gt;TRIM(B10),ISNUMBER(SEARCH("~*",B10)),ISNUMBER(SEARCH("~?",B10)),ISNUMBER(SEARCH("~~",B10))),"Revisa número venta",IF(COUNTIFS($B$10:$B$309,B10,$A$10:$A$309,"&lt;&gt;"&amp;A10)&gt;0,"Fechas distintas ticket",IF(C10="","Falta producto",IF(OR(NOT(ISNUMBER(D10)),D10&lt;=0),"Cantidad no válida",IF(OR(ISBLANK(E10),NOT(ISNUMBER(E10)),E10&lt;0),"Precio no válido",IF(OR(ISBLANK(F10),NOT(ISNUMBER(F10)),F10&lt;0,F10&gt;ROUND(D10*E10,2)),"Descuento no válido","OK")))))))))</x:f>
      </x:c>
      <x:c r="I10" s="9" t="n">
        <x:f>IF(B10="",0,IF(AND(COUNTIFS($B$10:B10,B10)=1,COUNTIFS($B$10:$B$309,B10,$H$10:$H$309,"&lt;&gt;OK")=0),1,0))</x:f>
        <x:v>0</x:v>
      </x:c>
      <x:c r="J10" s="15" t="str">
        <x:f>IF(AND(I10=1,H10="OK",COUNTIFS($B$10:$B$309,B10,$H$10:$H$309,"&lt;&gt;OK")=0),SUMIFS($G$10:$G$309,$B$10:$B$309,B10),"")</x:f>
      </x:c>
      <x:c r="K10" s="15" t="str">
        <x:f>IF(ISNUMBER(J10),SUMIFS('Cobros'!$D$10:$D$309,'Cobros'!$B$10:$B$309,B10,'Cobros'!$E$10:$E$309,"OK"),"")</x:f>
      </x:c>
      <x:c r="L10" s="15" t="str">
        <x:f>IF(ISNUMBER(J10),MAX(ROUND(J10-K10,2),0),"")</x:f>
      </x:c>
      <x:c r="M10" s="15" t="str">
        <x:f>IF(ISNUMBER(J10),MAX(ROUND(K10-J10,2),0),"")</x:f>
      </x:c>
      <x:c r="N10" s="9" t="str">
        <x:f>IF(B10="","",IF(COUNTIFS($B$10:$B$309,B10,$H$10:$H$309,"&lt;&gt;OK")&gt;0,"Revisar ticket",IF(I10&lt;&gt;1,"Ver primera línea",IF(M10&gt;0,"Exceso de cobro",IF(L10=0,"Cobrado",IF(K10&gt;0,"Cobro parcial","Pendiente"))))))</x:f>
      </x:c>
    </x:row>
    <x:row r="11" ht="30" customHeight="1">
      <x:c r="A11" s="11"/>
      <x:c r="B11" s="12"/>
      <x:c r="C11" s="10"/>
      <x:c r="D11" s="13"/>
      <x:c r="E11" s="14"/>
      <x:c r="F11" s="14"/>
      <x:c r="G11" s="15" t="str">
        <x:f>IF(H11="OK",ROUND(D11*E11-F11,2),"")</x:f>
      </x:c>
      <x:c r="H11" s="9" t="str">
        <x:f>IF(COUNTA(A11:F11)=0,"",IF(NOT(ISNUMBER(A11)),"Fecha no válida",IF(OR(A11&lt;DATE(2000,1,1),A11&gt;DATE(2099,12,31),A11&lt;&gt;INT(A11)),"Fecha no válida",IF(OR(B11="",B11&lt;&gt;TRIM(B11),ISNUMBER(SEARCH("~*",B11)),ISNUMBER(SEARCH("~?",B11)),ISNUMBER(SEARCH("~~",B11))),"Revisa número venta",IF(COUNTIFS($B$10:$B$309,B11,$A$10:$A$309,"&lt;&gt;"&amp;A11)&gt;0,"Fechas distintas ticket",IF(C11="","Falta producto",IF(OR(NOT(ISNUMBER(D11)),D11&lt;=0),"Cantidad no válida",IF(OR(ISBLANK(E11),NOT(ISNUMBER(E11)),E11&lt;0),"Precio no válido",IF(OR(ISBLANK(F11),NOT(ISNUMBER(F11)),F11&lt;0,F11&gt;ROUND(D11*E11,2)),"Descuento no válido","OK")))))))))</x:f>
      </x:c>
      <x:c r="I11" s="9" t="n">
        <x:f>IF(B11="",0,IF(AND(COUNTIFS($B$10:B11,B11)=1,COUNTIFS($B$10:$B$309,B11,$H$10:$H$309,"&lt;&gt;OK")=0),1,0))</x:f>
        <x:v>0</x:v>
      </x:c>
      <x:c r="J11" s="15" t="str">
        <x:f>IF(AND(I11=1,H11="OK",COUNTIFS($B$10:$B$309,B11,$H$10:$H$309,"&lt;&gt;OK")=0),SUMIFS($G$10:$G$309,$B$10:$B$309,B11),"")</x:f>
      </x:c>
      <x:c r="K11" s="15" t="str">
        <x:f>IF(ISNUMBER(J11),SUMIFS('Cobros'!$D$10:$D$309,'Cobros'!$B$10:$B$309,B11,'Cobros'!$E$10:$E$309,"OK"),"")</x:f>
      </x:c>
      <x:c r="L11" s="15" t="str">
        <x:f>IF(ISNUMBER(J11),MAX(ROUND(J11-K11,2),0),"")</x:f>
      </x:c>
      <x:c r="M11" s="15" t="str">
        <x:f>IF(ISNUMBER(J11),MAX(ROUND(K11-J11,2),0),"")</x:f>
      </x:c>
      <x:c r="N11" s="9" t="str">
        <x:f>IF(B11="","",IF(COUNTIFS($B$10:$B$309,B11,$H$10:$H$309,"&lt;&gt;OK")&gt;0,"Revisar ticket",IF(I11&lt;&gt;1,"Ver primera línea",IF(M11&gt;0,"Exceso de cobro",IF(L11=0,"Cobrado",IF(K11&gt;0,"Cobro parcial","Pendiente"))))))</x:f>
      </x:c>
    </x:row>
    <x:row r="12" ht="30" customHeight="1">
      <x:c r="A12" s="11"/>
      <x:c r="B12" s="12"/>
      <x:c r="C12" s="10"/>
      <x:c r="D12" s="13"/>
      <x:c r="E12" s="14"/>
      <x:c r="F12" s="14"/>
      <x:c r="G12" s="15" t="str">
        <x:f>IF(H12="OK",ROUND(D12*E12-F12,2),"")</x:f>
      </x:c>
      <x:c r="H12" s="9" t="str">
        <x:f>IF(COUNTA(A12:F12)=0,"",IF(NOT(ISNUMBER(A12)),"Fecha no válida",IF(OR(A12&lt;DATE(2000,1,1),A12&gt;DATE(2099,12,31),A12&lt;&gt;INT(A12)),"Fecha no válida",IF(OR(B12="",B12&lt;&gt;TRIM(B12),ISNUMBER(SEARCH("~*",B12)),ISNUMBER(SEARCH("~?",B12)),ISNUMBER(SEARCH("~~",B12))),"Revisa número venta",IF(COUNTIFS($B$10:$B$309,B12,$A$10:$A$309,"&lt;&gt;"&amp;A12)&gt;0,"Fechas distintas ticket",IF(C12="","Falta producto",IF(OR(NOT(ISNUMBER(D12)),D12&lt;=0),"Cantidad no válida",IF(OR(ISBLANK(E12),NOT(ISNUMBER(E12)),E12&lt;0),"Precio no válido",IF(OR(ISBLANK(F12),NOT(ISNUMBER(F12)),F12&lt;0,F12&gt;ROUND(D12*E12,2)),"Descuento no válido","OK")))))))))</x:f>
      </x:c>
      <x:c r="I12" s="9" t="n">
        <x:f>IF(B12="",0,IF(AND(COUNTIFS($B$10:B12,B12)=1,COUNTIFS($B$10:$B$309,B12,$H$10:$H$309,"&lt;&gt;OK")=0),1,0))</x:f>
        <x:v>0</x:v>
      </x:c>
      <x:c r="J12" s="15" t="str">
        <x:f>IF(AND(I12=1,H12="OK",COUNTIFS($B$10:$B$309,B12,$H$10:$H$309,"&lt;&gt;OK")=0),SUMIFS($G$10:$G$309,$B$10:$B$309,B12),"")</x:f>
      </x:c>
      <x:c r="K12" s="15" t="str">
        <x:f>IF(ISNUMBER(J12),SUMIFS('Cobros'!$D$10:$D$309,'Cobros'!$B$10:$B$309,B12,'Cobros'!$E$10:$E$309,"OK"),"")</x:f>
      </x:c>
      <x:c r="L12" s="15" t="str">
        <x:f>IF(ISNUMBER(J12),MAX(ROUND(J12-K12,2),0),"")</x:f>
      </x:c>
      <x:c r="M12" s="15" t="str">
        <x:f>IF(ISNUMBER(J12),MAX(ROUND(K12-J12,2),0),"")</x:f>
      </x:c>
      <x:c r="N12" s="9" t="str">
        <x:f>IF(B12="","",IF(COUNTIFS($B$10:$B$309,B12,$H$10:$H$309,"&lt;&gt;OK")&gt;0,"Revisar ticket",IF(I12&lt;&gt;1,"Ver primera línea",IF(M12&gt;0,"Exceso de cobro",IF(L12=0,"Cobrado",IF(K12&gt;0,"Cobro parcial","Pendiente"))))))</x:f>
      </x:c>
    </x:row>
    <x:row r="13" ht="30" customHeight="1">
      <x:c r="A13" s="11"/>
      <x:c r="B13" s="12"/>
      <x:c r="C13" s="10"/>
      <x:c r="D13" s="13"/>
      <x:c r="E13" s="14"/>
      <x:c r="F13" s="14"/>
      <x:c r="G13" s="15" t="str">
        <x:f>IF(H13="OK",ROUND(D13*E13-F13,2),"")</x:f>
      </x:c>
      <x:c r="H13" s="9" t="str">
        <x:f>IF(COUNTA(A13:F13)=0,"",IF(NOT(ISNUMBER(A13)),"Fecha no válida",IF(OR(A13&lt;DATE(2000,1,1),A13&gt;DATE(2099,12,31),A13&lt;&gt;INT(A13)),"Fecha no válida",IF(OR(B13="",B13&lt;&gt;TRIM(B13),ISNUMBER(SEARCH("~*",B13)),ISNUMBER(SEARCH("~?",B13)),ISNUMBER(SEARCH("~~",B13))),"Revisa número venta",IF(COUNTIFS($B$10:$B$309,B13,$A$10:$A$309,"&lt;&gt;"&amp;A13)&gt;0,"Fechas distintas ticket",IF(C13="","Falta producto",IF(OR(NOT(ISNUMBER(D13)),D13&lt;=0),"Cantidad no válida",IF(OR(ISBLANK(E13),NOT(ISNUMBER(E13)),E13&lt;0),"Precio no válido",IF(OR(ISBLANK(F13),NOT(ISNUMBER(F13)),F13&lt;0,F13&gt;ROUND(D13*E13,2)),"Descuento no válido","OK")))))))))</x:f>
      </x:c>
      <x:c r="I13" s="9" t="n">
        <x:f>IF(B13="",0,IF(AND(COUNTIFS($B$10:B13,B13)=1,COUNTIFS($B$10:$B$309,B13,$H$10:$H$309,"&lt;&gt;OK")=0),1,0))</x:f>
        <x:v>0</x:v>
      </x:c>
      <x:c r="J13" s="15" t="str">
        <x:f>IF(AND(I13=1,H13="OK",COUNTIFS($B$10:$B$309,B13,$H$10:$H$309,"&lt;&gt;OK")=0),SUMIFS($G$10:$G$309,$B$10:$B$309,B13),"")</x:f>
      </x:c>
      <x:c r="K13" s="15" t="str">
        <x:f>IF(ISNUMBER(J13),SUMIFS('Cobros'!$D$10:$D$309,'Cobros'!$B$10:$B$309,B13,'Cobros'!$E$10:$E$309,"OK"),"")</x:f>
      </x:c>
      <x:c r="L13" s="15" t="str">
        <x:f>IF(ISNUMBER(J13),MAX(ROUND(J13-K13,2),0),"")</x:f>
      </x:c>
      <x:c r="M13" s="15" t="str">
        <x:f>IF(ISNUMBER(J13),MAX(ROUND(K13-J13,2),0),"")</x:f>
      </x:c>
      <x:c r="N13" s="9" t="str">
        <x:f>IF(B13="","",IF(COUNTIFS($B$10:$B$309,B13,$H$10:$H$309,"&lt;&gt;OK")&gt;0,"Revisar ticket",IF(I13&lt;&gt;1,"Ver primera línea",IF(M13&gt;0,"Exceso de cobro",IF(L13=0,"Cobrado",IF(K13&gt;0,"Cobro parcial","Pendiente"))))))</x:f>
      </x:c>
    </x:row>
    <x:row r="14" ht="30" customHeight="1">
      <x:c r="A14" s="11"/>
      <x:c r="B14" s="12"/>
      <x:c r="C14" s="10"/>
      <x:c r="D14" s="13"/>
      <x:c r="E14" s="14"/>
      <x:c r="F14" s="14"/>
      <x:c r="G14" s="15" t="str">
        <x:f>IF(H14="OK",ROUND(D14*E14-F14,2),"")</x:f>
      </x:c>
      <x:c r="H14" s="9" t="str">
        <x:f>IF(COUNTA(A14:F14)=0,"",IF(NOT(ISNUMBER(A14)),"Fecha no válida",IF(OR(A14&lt;DATE(2000,1,1),A14&gt;DATE(2099,12,31),A14&lt;&gt;INT(A14)),"Fecha no válida",IF(OR(B14="",B14&lt;&gt;TRIM(B14),ISNUMBER(SEARCH("~*",B14)),ISNUMBER(SEARCH("~?",B14)),ISNUMBER(SEARCH("~~",B14))),"Revisa número venta",IF(COUNTIFS($B$10:$B$309,B14,$A$10:$A$309,"&lt;&gt;"&amp;A14)&gt;0,"Fechas distintas ticket",IF(C14="","Falta producto",IF(OR(NOT(ISNUMBER(D14)),D14&lt;=0),"Cantidad no válida",IF(OR(ISBLANK(E14),NOT(ISNUMBER(E14)),E14&lt;0),"Precio no válido",IF(OR(ISBLANK(F14),NOT(ISNUMBER(F14)),F14&lt;0,F14&gt;ROUND(D14*E14,2)),"Descuento no válido","OK")))))))))</x:f>
      </x:c>
      <x:c r="I14" s="9" t="n">
        <x:f>IF(B14="",0,IF(AND(COUNTIFS($B$10:B14,B14)=1,COUNTIFS($B$10:$B$309,B14,$H$10:$H$309,"&lt;&gt;OK")=0),1,0))</x:f>
        <x:v>0</x:v>
      </x:c>
      <x:c r="J14" s="15" t="str">
        <x:f>IF(AND(I14=1,H14="OK",COUNTIFS($B$10:$B$309,B14,$H$10:$H$309,"&lt;&gt;OK")=0),SUMIFS($G$10:$G$309,$B$10:$B$309,B14),"")</x:f>
      </x:c>
      <x:c r="K14" s="15" t="str">
        <x:f>IF(ISNUMBER(J14),SUMIFS('Cobros'!$D$10:$D$309,'Cobros'!$B$10:$B$309,B14,'Cobros'!$E$10:$E$309,"OK"),"")</x:f>
      </x:c>
      <x:c r="L14" s="15" t="str">
        <x:f>IF(ISNUMBER(J14),MAX(ROUND(J14-K14,2),0),"")</x:f>
      </x:c>
      <x:c r="M14" s="15" t="str">
        <x:f>IF(ISNUMBER(J14),MAX(ROUND(K14-J14,2),0),"")</x:f>
      </x:c>
      <x:c r="N14" s="9" t="str">
        <x:f>IF(B14="","",IF(COUNTIFS($B$10:$B$309,B14,$H$10:$H$309,"&lt;&gt;OK")&gt;0,"Revisar ticket",IF(I14&lt;&gt;1,"Ver primera línea",IF(M14&gt;0,"Exceso de cobro",IF(L14=0,"Cobrado",IF(K14&gt;0,"Cobro parcial","Pendiente"))))))</x:f>
      </x:c>
    </x:row>
    <x:row r="15" ht="30" customHeight="1">
      <x:c r="A15" s="11"/>
      <x:c r="B15" s="12"/>
      <x:c r="C15" s="10"/>
      <x:c r="D15" s="13"/>
      <x:c r="E15" s="14"/>
      <x:c r="F15" s="14"/>
      <x:c r="G15" s="15" t="str">
        <x:f>IF(H15="OK",ROUND(D15*E15-F15,2),"")</x:f>
      </x:c>
      <x:c r="H15" s="9" t="str">
        <x:f>IF(COUNTA(A15:F15)=0,"",IF(NOT(ISNUMBER(A15)),"Fecha no válida",IF(OR(A15&lt;DATE(2000,1,1),A15&gt;DATE(2099,12,31),A15&lt;&gt;INT(A15)),"Fecha no válida",IF(OR(B15="",B15&lt;&gt;TRIM(B15),ISNUMBER(SEARCH("~*",B15)),ISNUMBER(SEARCH("~?",B15)),ISNUMBER(SEARCH("~~",B15))),"Revisa número venta",IF(COUNTIFS($B$10:$B$309,B15,$A$10:$A$309,"&lt;&gt;"&amp;A15)&gt;0,"Fechas distintas ticket",IF(C15="","Falta producto",IF(OR(NOT(ISNUMBER(D15)),D15&lt;=0),"Cantidad no válida",IF(OR(ISBLANK(E15),NOT(ISNUMBER(E15)),E15&lt;0),"Precio no válido",IF(OR(ISBLANK(F15),NOT(ISNUMBER(F15)),F15&lt;0,F15&gt;ROUND(D15*E15,2)),"Descuento no válido","OK")))))))))</x:f>
      </x:c>
      <x:c r="I15" s="9" t="n">
        <x:f>IF(B15="",0,IF(AND(COUNTIFS($B$10:B15,B15)=1,COUNTIFS($B$10:$B$309,B15,$H$10:$H$309,"&lt;&gt;OK")=0),1,0))</x:f>
        <x:v>0</x:v>
      </x:c>
      <x:c r="J15" s="15" t="str">
        <x:f>IF(AND(I15=1,H15="OK",COUNTIFS($B$10:$B$309,B15,$H$10:$H$309,"&lt;&gt;OK")=0),SUMIFS($G$10:$G$309,$B$10:$B$309,B15),"")</x:f>
      </x:c>
      <x:c r="K15" s="15" t="str">
        <x:f>IF(ISNUMBER(J15),SUMIFS('Cobros'!$D$10:$D$309,'Cobros'!$B$10:$B$309,B15,'Cobros'!$E$10:$E$309,"OK"),"")</x:f>
      </x:c>
      <x:c r="L15" s="15" t="str">
        <x:f>IF(ISNUMBER(J15),MAX(ROUND(J15-K15,2),0),"")</x:f>
      </x:c>
      <x:c r="M15" s="15" t="str">
        <x:f>IF(ISNUMBER(J15),MAX(ROUND(K15-J15,2),0),"")</x:f>
      </x:c>
      <x:c r="N15" s="9" t="str">
        <x:f>IF(B15="","",IF(COUNTIFS($B$10:$B$309,B15,$H$10:$H$309,"&lt;&gt;OK")&gt;0,"Revisar ticket",IF(I15&lt;&gt;1,"Ver primera línea",IF(M15&gt;0,"Exceso de cobro",IF(L15=0,"Cobrado",IF(K15&gt;0,"Cobro parcial","Pendiente"))))))</x:f>
      </x:c>
    </x:row>
    <x:row r="16" ht="30" customHeight="1">
      <x:c r="A16" s="11"/>
      <x:c r="B16" s="12"/>
      <x:c r="C16" s="10"/>
      <x:c r="D16" s="13"/>
      <x:c r="E16" s="14"/>
      <x:c r="F16" s="14"/>
      <x:c r="G16" s="15" t="str">
        <x:f>IF(H16="OK",ROUND(D16*E16-F16,2),"")</x:f>
      </x:c>
      <x:c r="H16" s="9" t="str">
        <x:f>IF(COUNTA(A16:F16)=0,"",IF(NOT(ISNUMBER(A16)),"Fecha no válida",IF(OR(A16&lt;DATE(2000,1,1),A16&gt;DATE(2099,12,31),A16&lt;&gt;INT(A16)),"Fecha no válida",IF(OR(B16="",B16&lt;&gt;TRIM(B16),ISNUMBER(SEARCH("~*",B16)),ISNUMBER(SEARCH("~?",B16)),ISNUMBER(SEARCH("~~",B16))),"Revisa número venta",IF(COUNTIFS($B$10:$B$309,B16,$A$10:$A$309,"&lt;&gt;"&amp;A16)&gt;0,"Fechas distintas ticket",IF(C16="","Falta producto",IF(OR(NOT(ISNUMBER(D16)),D16&lt;=0),"Cantidad no válida",IF(OR(ISBLANK(E16),NOT(ISNUMBER(E16)),E16&lt;0),"Precio no válido",IF(OR(ISBLANK(F16),NOT(ISNUMBER(F16)),F16&lt;0,F16&gt;ROUND(D16*E16,2)),"Descuento no válido","OK")))))))))</x:f>
      </x:c>
      <x:c r="I16" s="9" t="n">
        <x:f>IF(B16="",0,IF(AND(COUNTIFS($B$10:B16,B16)=1,COUNTIFS($B$10:$B$309,B16,$H$10:$H$309,"&lt;&gt;OK")=0),1,0))</x:f>
        <x:v>0</x:v>
      </x:c>
      <x:c r="J16" s="15" t="str">
        <x:f>IF(AND(I16=1,H16="OK",COUNTIFS($B$10:$B$309,B16,$H$10:$H$309,"&lt;&gt;OK")=0),SUMIFS($G$10:$G$309,$B$10:$B$309,B16),"")</x:f>
      </x:c>
      <x:c r="K16" s="15" t="str">
        <x:f>IF(ISNUMBER(J16),SUMIFS('Cobros'!$D$10:$D$309,'Cobros'!$B$10:$B$309,B16,'Cobros'!$E$10:$E$309,"OK"),"")</x:f>
      </x:c>
      <x:c r="L16" s="15" t="str">
        <x:f>IF(ISNUMBER(J16),MAX(ROUND(J16-K16,2),0),"")</x:f>
      </x:c>
      <x:c r="M16" s="15" t="str">
        <x:f>IF(ISNUMBER(J16),MAX(ROUND(K16-J16,2),0),"")</x:f>
      </x:c>
      <x:c r="N16" s="9" t="str">
        <x:f>IF(B16="","",IF(COUNTIFS($B$10:$B$309,B16,$H$10:$H$309,"&lt;&gt;OK")&gt;0,"Revisar ticket",IF(I16&lt;&gt;1,"Ver primera línea",IF(M16&gt;0,"Exceso de cobro",IF(L16=0,"Cobrado",IF(K16&gt;0,"Cobro parcial","Pendiente"))))))</x:f>
      </x:c>
    </x:row>
    <x:row r="17" ht="30" customHeight="1">
      <x:c r="A17" s="11"/>
      <x:c r="B17" s="12"/>
      <x:c r="C17" s="10"/>
      <x:c r="D17" s="13"/>
      <x:c r="E17" s="14"/>
      <x:c r="F17" s="14"/>
      <x:c r="G17" s="15" t="str">
        <x:f>IF(H17="OK",ROUND(D17*E17-F17,2),"")</x:f>
      </x:c>
      <x:c r="H17" s="9" t="str">
        <x:f>IF(COUNTA(A17:F17)=0,"",IF(NOT(ISNUMBER(A17)),"Fecha no válida",IF(OR(A17&lt;DATE(2000,1,1),A17&gt;DATE(2099,12,31),A17&lt;&gt;INT(A17)),"Fecha no válida",IF(OR(B17="",B17&lt;&gt;TRIM(B17),ISNUMBER(SEARCH("~*",B17)),ISNUMBER(SEARCH("~?",B17)),ISNUMBER(SEARCH("~~",B17))),"Revisa número venta",IF(COUNTIFS($B$10:$B$309,B17,$A$10:$A$309,"&lt;&gt;"&amp;A17)&gt;0,"Fechas distintas ticket",IF(C17="","Falta producto",IF(OR(NOT(ISNUMBER(D17)),D17&lt;=0),"Cantidad no válida",IF(OR(ISBLANK(E17),NOT(ISNUMBER(E17)),E17&lt;0),"Precio no válido",IF(OR(ISBLANK(F17),NOT(ISNUMBER(F17)),F17&lt;0,F17&gt;ROUND(D17*E17,2)),"Descuento no válido","OK")))))))))</x:f>
      </x:c>
      <x:c r="I17" s="9" t="n">
        <x:f>IF(B17="",0,IF(AND(COUNTIFS($B$10:B17,B17)=1,COUNTIFS($B$10:$B$309,B17,$H$10:$H$309,"&lt;&gt;OK")=0),1,0))</x:f>
        <x:v>0</x:v>
      </x:c>
      <x:c r="J17" s="15" t="str">
        <x:f>IF(AND(I17=1,H17="OK",COUNTIFS($B$10:$B$309,B17,$H$10:$H$309,"&lt;&gt;OK")=0),SUMIFS($G$10:$G$309,$B$10:$B$309,B17),"")</x:f>
      </x:c>
      <x:c r="K17" s="15" t="str">
        <x:f>IF(ISNUMBER(J17),SUMIFS('Cobros'!$D$10:$D$309,'Cobros'!$B$10:$B$309,B17,'Cobros'!$E$10:$E$309,"OK"),"")</x:f>
      </x:c>
      <x:c r="L17" s="15" t="str">
        <x:f>IF(ISNUMBER(J17),MAX(ROUND(J17-K17,2),0),"")</x:f>
      </x:c>
      <x:c r="M17" s="15" t="str">
        <x:f>IF(ISNUMBER(J17),MAX(ROUND(K17-J17,2),0),"")</x:f>
      </x:c>
      <x:c r="N17" s="9" t="str">
        <x:f>IF(B17="","",IF(COUNTIFS($B$10:$B$309,B17,$H$10:$H$309,"&lt;&gt;OK")&gt;0,"Revisar ticket",IF(I17&lt;&gt;1,"Ver primera línea",IF(M17&gt;0,"Exceso de cobro",IF(L17=0,"Cobrado",IF(K17&gt;0,"Cobro parcial","Pendiente"))))))</x:f>
      </x:c>
    </x:row>
    <x:row r="18" ht="30" customHeight="1">
      <x:c r="A18" s="11"/>
      <x:c r="B18" s="12"/>
      <x:c r="C18" s="10"/>
      <x:c r="D18" s="13"/>
      <x:c r="E18" s="14"/>
      <x:c r="F18" s="14"/>
      <x:c r="G18" s="15" t="str">
        <x:f>IF(H18="OK",ROUND(D18*E18-F18,2),"")</x:f>
      </x:c>
      <x:c r="H18" s="9" t="str">
        <x:f>IF(COUNTA(A18:F18)=0,"",IF(NOT(ISNUMBER(A18)),"Fecha no válida",IF(OR(A18&lt;DATE(2000,1,1),A18&gt;DATE(2099,12,31),A18&lt;&gt;INT(A18)),"Fecha no válida",IF(OR(B18="",B18&lt;&gt;TRIM(B18),ISNUMBER(SEARCH("~*",B18)),ISNUMBER(SEARCH("~?",B18)),ISNUMBER(SEARCH("~~",B18))),"Revisa número venta",IF(COUNTIFS($B$10:$B$309,B18,$A$10:$A$309,"&lt;&gt;"&amp;A18)&gt;0,"Fechas distintas ticket",IF(C18="","Falta producto",IF(OR(NOT(ISNUMBER(D18)),D18&lt;=0),"Cantidad no válida",IF(OR(ISBLANK(E18),NOT(ISNUMBER(E18)),E18&lt;0),"Precio no válido",IF(OR(ISBLANK(F18),NOT(ISNUMBER(F18)),F18&lt;0,F18&gt;ROUND(D18*E18,2)),"Descuento no válido","OK")))))))))</x:f>
      </x:c>
      <x:c r="I18" s="9" t="n">
        <x:f>IF(B18="",0,IF(AND(COUNTIFS($B$10:B18,B18)=1,COUNTIFS($B$10:$B$309,B18,$H$10:$H$309,"&lt;&gt;OK")=0),1,0))</x:f>
        <x:v>0</x:v>
      </x:c>
      <x:c r="J18" s="15" t="str">
        <x:f>IF(AND(I18=1,H18="OK",COUNTIFS($B$10:$B$309,B18,$H$10:$H$309,"&lt;&gt;OK")=0),SUMIFS($G$10:$G$309,$B$10:$B$309,B18),"")</x:f>
      </x:c>
      <x:c r="K18" s="15" t="str">
        <x:f>IF(ISNUMBER(J18),SUMIFS('Cobros'!$D$10:$D$309,'Cobros'!$B$10:$B$309,B18,'Cobros'!$E$10:$E$309,"OK"),"")</x:f>
      </x:c>
      <x:c r="L18" s="15" t="str">
        <x:f>IF(ISNUMBER(J18),MAX(ROUND(J18-K18,2),0),"")</x:f>
      </x:c>
      <x:c r="M18" s="15" t="str">
        <x:f>IF(ISNUMBER(J18),MAX(ROUND(K18-J18,2),0),"")</x:f>
      </x:c>
      <x:c r="N18" s="9" t="str">
        <x:f>IF(B18="","",IF(COUNTIFS($B$10:$B$309,B18,$H$10:$H$309,"&lt;&gt;OK")&gt;0,"Revisar ticket",IF(I18&lt;&gt;1,"Ver primera línea",IF(M18&gt;0,"Exceso de cobro",IF(L18=0,"Cobrado",IF(K18&gt;0,"Cobro parcial","Pendiente"))))))</x:f>
      </x:c>
    </x:row>
    <x:row r="19" ht="30" customHeight="1">
      <x:c r="A19" s="11"/>
      <x:c r="B19" s="12"/>
      <x:c r="C19" s="10"/>
      <x:c r="D19" s="13"/>
      <x:c r="E19" s="14"/>
      <x:c r="F19" s="14"/>
      <x:c r="G19" s="15" t="str">
        <x:f>IF(H19="OK",ROUND(D19*E19-F19,2),"")</x:f>
      </x:c>
      <x:c r="H19" s="9" t="str">
        <x:f>IF(COUNTA(A19:F19)=0,"",IF(NOT(ISNUMBER(A19)),"Fecha no válida",IF(OR(A19&lt;DATE(2000,1,1),A19&gt;DATE(2099,12,31),A19&lt;&gt;INT(A19)),"Fecha no válida",IF(OR(B19="",B19&lt;&gt;TRIM(B19),ISNUMBER(SEARCH("~*",B19)),ISNUMBER(SEARCH("~?",B19)),ISNUMBER(SEARCH("~~",B19))),"Revisa número venta",IF(COUNTIFS($B$10:$B$309,B19,$A$10:$A$309,"&lt;&gt;"&amp;A19)&gt;0,"Fechas distintas ticket",IF(C19="","Falta producto",IF(OR(NOT(ISNUMBER(D19)),D19&lt;=0),"Cantidad no válida",IF(OR(ISBLANK(E19),NOT(ISNUMBER(E19)),E19&lt;0),"Precio no válido",IF(OR(ISBLANK(F19),NOT(ISNUMBER(F19)),F19&lt;0,F19&gt;ROUND(D19*E19,2)),"Descuento no válido","OK")))))))))</x:f>
      </x:c>
      <x:c r="I19" s="9" t="n">
        <x:f>IF(B19="",0,IF(AND(COUNTIFS($B$10:B19,B19)=1,COUNTIFS($B$10:$B$309,B19,$H$10:$H$309,"&lt;&gt;OK")=0),1,0))</x:f>
        <x:v>0</x:v>
      </x:c>
      <x:c r="J19" s="15" t="str">
        <x:f>IF(AND(I19=1,H19="OK",COUNTIFS($B$10:$B$309,B19,$H$10:$H$309,"&lt;&gt;OK")=0),SUMIFS($G$10:$G$309,$B$10:$B$309,B19),"")</x:f>
      </x:c>
      <x:c r="K19" s="15" t="str">
        <x:f>IF(ISNUMBER(J19),SUMIFS('Cobros'!$D$10:$D$309,'Cobros'!$B$10:$B$309,B19,'Cobros'!$E$10:$E$309,"OK"),"")</x:f>
      </x:c>
      <x:c r="L19" s="15" t="str">
        <x:f>IF(ISNUMBER(J19),MAX(ROUND(J19-K19,2),0),"")</x:f>
      </x:c>
      <x:c r="M19" s="15" t="str">
        <x:f>IF(ISNUMBER(J19),MAX(ROUND(K19-J19,2),0),"")</x:f>
      </x:c>
      <x:c r="N19" s="9" t="str">
        <x:f>IF(B19="","",IF(COUNTIFS($B$10:$B$309,B19,$H$10:$H$309,"&lt;&gt;OK")&gt;0,"Revisar ticket",IF(I19&lt;&gt;1,"Ver primera línea",IF(M19&gt;0,"Exceso de cobro",IF(L19=0,"Cobrado",IF(K19&gt;0,"Cobro parcial","Pendiente"))))))</x:f>
      </x:c>
    </x:row>
    <x:row r="20" ht="30" customHeight="1">
      <x:c r="A20" s="11"/>
      <x:c r="B20" s="12"/>
      <x:c r="C20" s="10"/>
      <x:c r="D20" s="13"/>
      <x:c r="E20" s="14"/>
      <x:c r="F20" s="14"/>
      <x:c r="G20" s="15" t="str">
        <x:f>IF(H20="OK",ROUND(D20*E20-F20,2),"")</x:f>
      </x:c>
      <x:c r="H20" s="9" t="str">
        <x:f>IF(COUNTA(A20:F20)=0,"",IF(NOT(ISNUMBER(A20)),"Fecha no válida",IF(OR(A20&lt;DATE(2000,1,1),A20&gt;DATE(2099,12,31),A20&lt;&gt;INT(A20)),"Fecha no válida",IF(OR(B20="",B20&lt;&gt;TRIM(B20),ISNUMBER(SEARCH("~*",B20)),ISNUMBER(SEARCH("~?",B20)),ISNUMBER(SEARCH("~~",B20))),"Revisa número venta",IF(COUNTIFS($B$10:$B$309,B20,$A$10:$A$309,"&lt;&gt;"&amp;A20)&gt;0,"Fechas distintas ticket",IF(C20="","Falta producto",IF(OR(NOT(ISNUMBER(D20)),D20&lt;=0),"Cantidad no válida",IF(OR(ISBLANK(E20),NOT(ISNUMBER(E20)),E20&lt;0),"Precio no válido",IF(OR(ISBLANK(F20),NOT(ISNUMBER(F20)),F20&lt;0,F20&gt;ROUND(D20*E20,2)),"Descuento no válido","OK")))))))))</x:f>
      </x:c>
      <x:c r="I20" s="9" t="n">
        <x:f>IF(B20="",0,IF(AND(COUNTIFS($B$10:B20,B20)=1,COUNTIFS($B$10:$B$309,B20,$H$10:$H$309,"&lt;&gt;OK")=0),1,0))</x:f>
        <x:v>0</x:v>
      </x:c>
      <x:c r="J20" s="15" t="str">
        <x:f>IF(AND(I20=1,H20="OK",COUNTIFS($B$10:$B$309,B20,$H$10:$H$309,"&lt;&gt;OK")=0),SUMIFS($G$10:$G$309,$B$10:$B$309,B20),"")</x:f>
      </x:c>
      <x:c r="K20" s="15" t="str">
        <x:f>IF(ISNUMBER(J20),SUMIFS('Cobros'!$D$10:$D$309,'Cobros'!$B$10:$B$309,B20,'Cobros'!$E$10:$E$309,"OK"),"")</x:f>
      </x:c>
      <x:c r="L20" s="15" t="str">
        <x:f>IF(ISNUMBER(J20),MAX(ROUND(J20-K20,2),0),"")</x:f>
      </x:c>
      <x:c r="M20" s="15" t="str">
        <x:f>IF(ISNUMBER(J20),MAX(ROUND(K20-J20,2),0),"")</x:f>
      </x:c>
      <x:c r="N20" s="9" t="str">
        <x:f>IF(B20="","",IF(COUNTIFS($B$10:$B$309,B20,$H$10:$H$309,"&lt;&gt;OK")&gt;0,"Revisar ticket",IF(I20&lt;&gt;1,"Ver primera línea",IF(M20&gt;0,"Exceso de cobro",IF(L20=0,"Cobrado",IF(K20&gt;0,"Cobro parcial","Pendiente"))))))</x:f>
      </x:c>
    </x:row>
    <x:row r="21" ht="30" customHeight="1">
      <x:c r="A21" s="11"/>
      <x:c r="B21" s="12"/>
      <x:c r="C21" s="10"/>
      <x:c r="D21" s="13"/>
      <x:c r="E21" s="14"/>
      <x:c r="F21" s="14"/>
      <x:c r="G21" s="15" t="str">
        <x:f>IF(H21="OK",ROUND(D21*E21-F21,2),"")</x:f>
      </x:c>
      <x:c r="H21" s="9" t="str">
        <x:f>IF(COUNTA(A21:F21)=0,"",IF(NOT(ISNUMBER(A21)),"Fecha no válida",IF(OR(A21&lt;DATE(2000,1,1),A21&gt;DATE(2099,12,31),A21&lt;&gt;INT(A21)),"Fecha no válida",IF(OR(B21="",B21&lt;&gt;TRIM(B21),ISNUMBER(SEARCH("~*",B21)),ISNUMBER(SEARCH("~?",B21)),ISNUMBER(SEARCH("~~",B21))),"Revisa número venta",IF(COUNTIFS($B$10:$B$309,B21,$A$10:$A$309,"&lt;&gt;"&amp;A21)&gt;0,"Fechas distintas ticket",IF(C21="","Falta producto",IF(OR(NOT(ISNUMBER(D21)),D21&lt;=0),"Cantidad no válida",IF(OR(ISBLANK(E21),NOT(ISNUMBER(E21)),E21&lt;0),"Precio no válido",IF(OR(ISBLANK(F21),NOT(ISNUMBER(F21)),F21&lt;0,F21&gt;ROUND(D21*E21,2)),"Descuento no válido","OK")))))))))</x:f>
      </x:c>
      <x:c r="I21" s="9" t="n">
        <x:f>IF(B21="",0,IF(AND(COUNTIFS($B$10:B21,B21)=1,COUNTIFS($B$10:$B$309,B21,$H$10:$H$309,"&lt;&gt;OK")=0),1,0))</x:f>
        <x:v>0</x:v>
      </x:c>
      <x:c r="J21" s="15" t="str">
        <x:f>IF(AND(I21=1,H21="OK",COUNTIFS($B$10:$B$309,B21,$H$10:$H$309,"&lt;&gt;OK")=0),SUMIFS($G$10:$G$309,$B$10:$B$309,B21),"")</x:f>
      </x:c>
      <x:c r="K21" s="15" t="str">
        <x:f>IF(ISNUMBER(J21),SUMIFS('Cobros'!$D$10:$D$309,'Cobros'!$B$10:$B$309,B21,'Cobros'!$E$10:$E$309,"OK"),"")</x:f>
      </x:c>
      <x:c r="L21" s="15" t="str">
        <x:f>IF(ISNUMBER(J21),MAX(ROUND(J21-K21,2),0),"")</x:f>
      </x:c>
      <x:c r="M21" s="15" t="str">
        <x:f>IF(ISNUMBER(J21),MAX(ROUND(K21-J21,2),0),"")</x:f>
      </x:c>
      <x:c r="N21" s="9" t="str">
        <x:f>IF(B21="","",IF(COUNTIFS($B$10:$B$309,B21,$H$10:$H$309,"&lt;&gt;OK")&gt;0,"Revisar ticket",IF(I21&lt;&gt;1,"Ver primera línea",IF(M21&gt;0,"Exceso de cobro",IF(L21=0,"Cobrado",IF(K21&gt;0,"Cobro parcial","Pendiente"))))))</x:f>
      </x:c>
    </x:row>
    <x:row r="22" ht="30" customHeight="1">
      <x:c r="A22" s="11"/>
      <x:c r="B22" s="12"/>
      <x:c r="C22" s="10"/>
      <x:c r="D22" s="13"/>
      <x:c r="E22" s="14"/>
      <x:c r="F22" s="14"/>
      <x:c r="G22" s="15" t="str">
        <x:f>IF(H22="OK",ROUND(D22*E22-F22,2),"")</x:f>
      </x:c>
      <x:c r="H22" s="9" t="str">
        <x:f>IF(COUNTA(A22:F22)=0,"",IF(NOT(ISNUMBER(A22)),"Fecha no válida",IF(OR(A22&lt;DATE(2000,1,1),A22&gt;DATE(2099,12,31),A22&lt;&gt;INT(A22)),"Fecha no válida",IF(OR(B22="",B22&lt;&gt;TRIM(B22),ISNUMBER(SEARCH("~*",B22)),ISNUMBER(SEARCH("~?",B22)),ISNUMBER(SEARCH("~~",B22))),"Revisa número venta",IF(COUNTIFS($B$10:$B$309,B22,$A$10:$A$309,"&lt;&gt;"&amp;A22)&gt;0,"Fechas distintas ticket",IF(C22="","Falta producto",IF(OR(NOT(ISNUMBER(D22)),D22&lt;=0),"Cantidad no válida",IF(OR(ISBLANK(E22),NOT(ISNUMBER(E22)),E22&lt;0),"Precio no válido",IF(OR(ISBLANK(F22),NOT(ISNUMBER(F22)),F22&lt;0,F22&gt;ROUND(D22*E22,2)),"Descuento no válido","OK")))))))))</x:f>
      </x:c>
      <x:c r="I22" s="9" t="n">
        <x:f>IF(B22="",0,IF(AND(COUNTIFS($B$10:B22,B22)=1,COUNTIFS($B$10:$B$309,B22,$H$10:$H$309,"&lt;&gt;OK")=0),1,0))</x:f>
        <x:v>0</x:v>
      </x:c>
      <x:c r="J22" s="15" t="str">
        <x:f>IF(AND(I22=1,H22="OK",COUNTIFS($B$10:$B$309,B22,$H$10:$H$309,"&lt;&gt;OK")=0),SUMIFS($G$10:$G$309,$B$10:$B$309,B22),"")</x:f>
      </x:c>
      <x:c r="K22" s="15" t="str">
        <x:f>IF(ISNUMBER(J22),SUMIFS('Cobros'!$D$10:$D$309,'Cobros'!$B$10:$B$309,B22,'Cobros'!$E$10:$E$309,"OK"),"")</x:f>
      </x:c>
      <x:c r="L22" s="15" t="str">
        <x:f>IF(ISNUMBER(J22),MAX(ROUND(J22-K22,2),0),"")</x:f>
      </x:c>
      <x:c r="M22" s="15" t="str">
        <x:f>IF(ISNUMBER(J22),MAX(ROUND(K22-J22,2),0),"")</x:f>
      </x:c>
      <x:c r="N22" s="9" t="str">
        <x:f>IF(B22="","",IF(COUNTIFS($B$10:$B$309,B22,$H$10:$H$309,"&lt;&gt;OK")&gt;0,"Revisar ticket",IF(I22&lt;&gt;1,"Ver primera línea",IF(M22&gt;0,"Exceso de cobro",IF(L22=0,"Cobrado",IF(K22&gt;0,"Cobro parcial","Pendiente"))))))</x:f>
      </x:c>
    </x:row>
    <x:row r="23" ht="30" customHeight="1">
      <x:c r="A23" s="11"/>
      <x:c r="B23" s="12"/>
      <x:c r="C23" s="10"/>
      <x:c r="D23" s="13"/>
      <x:c r="E23" s="14"/>
      <x:c r="F23" s="14"/>
      <x:c r="G23" s="15" t="str">
        <x:f>IF(H23="OK",ROUND(D23*E23-F23,2),"")</x:f>
      </x:c>
      <x:c r="H23" s="9" t="str">
        <x:f>IF(COUNTA(A23:F23)=0,"",IF(NOT(ISNUMBER(A23)),"Fecha no válida",IF(OR(A23&lt;DATE(2000,1,1),A23&gt;DATE(2099,12,31),A23&lt;&gt;INT(A23)),"Fecha no válida",IF(OR(B23="",B23&lt;&gt;TRIM(B23),ISNUMBER(SEARCH("~*",B23)),ISNUMBER(SEARCH("~?",B23)),ISNUMBER(SEARCH("~~",B23))),"Revisa número venta",IF(COUNTIFS($B$10:$B$309,B23,$A$10:$A$309,"&lt;&gt;"&amp;A23)&gt;0,"Fechas distintas ticket",IF(C23="","Falta producto",IF(OR(NOT(ISNUMBER(D23)),D23&lt;=0),"Cantidad no válida",IF(OR(ISBLANK(E23),NOT(ISNUMBER(E23)),E23&lt;0),"Precio no válido",IF(OR(ISBLANK(F23),NOT(ISNUMBER(F23)),F23&lt;0,F23&gt;ROUND(D23*E23,2)),"Descuento no válido","OK")))))))))</x:f>
      </x:c>
      <x:c r="I23" s="9" t="n">
        <x:f>IF(B23="",0,IF(AND(COUNTIFS($B$10:B23,B23)=1,COUNTIFS($B$10:$B$309,B23,$H$10:$H$309,"&lt;&gt;OK")=0),1,0))</x:f>
        <x:v>0</x:v>
      </x:c>
      <x:c r="J23" s="15" t="str">
        <x:f>IF(AND(I23=1,H23="OK",COUNTIFS($B$10:$B$309,B23,$H$10:$H$309,"&lt;&gt;OK")=0),SUMIFS($G$10:$G$309,$B$10:$B$309,B23),"")</x:f>
      </x:c>
      <x:c r="K23" s="15" t="str">
        <x:f>IF(ISNUMBER(J23),SUMIFS('Cobros'!$D$10:$D$309,'Cobros'!$B$10:$B$309,B23,'Cobros'!$E$10:$E$309,"OK"),"")</x:f>
      </x:c>
      <x:c r="L23" s="15" t="str">
        <x:f>IF(ISNUMBER(J23),MAX(ROUND(J23-K23,2),0),"")</x:f>
      </x:c>
      <x:c r="M23" s="15" t="str">
        <x:f>IF(ISNUMBER(J23),MAX(ROUND(K23-J23,2),0),"")</x:f>
      </x:c>
      <x:c r="N23" s="9" t="str">
        <x:f>IF(B23="","",IF(COUNTIFS($B$10:$B$309,B23,$H$10:$H$309,"&lt;&gt;OK")&gt;0,"Revisar ticket",IF(I23&lt;&gt;1,"Ver primera línea",IF(M23&gt;0,"Exceso de cobro",IF(L23=0,"Cobrado",IF(K23&gt;0,"Cobro parcial","Pendiente"))))))</x:f>
      </x:c>
    </x:row>
    <x:row r="24" ht="30" customHeight="1">
      <x:c r="A24" s="11"/>
      <x:c r="B24" s="12"/>
      <x:c r="C24" s="10"/>
      <x:c r="D24" s="13"/>
      <x:c r="E24" s="14"/>
      <x:c r="F24" s="14"/>
      <x:c r="G24" s="15" t="str">
        <x:f>IF(H24="OK",ROUND(D24*E24-F24,2),"")</x:f>
      </x:c>
      <x:c r="H24" s="9" t="str">
        <x:f>IF(COUNTA(A24:F24)=0,"",IF(NOT(ISNUMBER(A24)),"Fecha no válida",IF(OR(A24&lt;DATE(2000,1,1),A24&gt;DATE(2099,12,31),A24&lt;&gt;INT(A24)),"Fecha no válida",IF(OR(B24="",B24&lt;&gt;TRIM(B24),ISNUMBER(SEARCH("~*",B24)),ISNUMBER(SEARCH("~?",B24)),ISNUMBER(SEARCH("~~",B24))),"Revisa número venta",IF(COUNTIFS($B$10:$B$309,B24,$A$10:$A$309,"&lt;&gt;"&amp;A24)&gt;0,"Fechas distintas ticket",IF(C24="","Falta producto",IF(OR(NOT(ISNUMBER(D24)),D24&lt;=0),"Cantidad no válida",IF(OR(ISBLANK(E24),NOT(ISNUMBER(E24)),E24&lt;0),"Precio no válido",IF(OR(ISBLANK(F24),NOT(ISNUMBER(F24)),F24&lt;0,F24&gt;ROUND(D24*E24,2)),"Descuento no válido","OK")))))))))</x:f>
      </x:c>
      <x:c r="I24" s="9" t="n">
        <x:f>IF(B24="",0,IF(AND(COUNTIFS($B$10:B24,B24)=1,COUNTIFS($B$10:$B$309,B24,$H$10:$H$309,"&lt;&gt;OK")=0),1,0))</x:f>
        <x:v>0</x:v>
      </x:c>
      <x:c r="J24" s="15" t="str">
        <x:f>IF(AND(I24=1,H24="OK",COUNTIFS($B$10:$B$309,B24,$H$10:$H$309,"&lt;&gt;OK")=0),SUMIFS($G$10:$G$309,$B$10:$B$309,B24),"")</x:f>
      </x:c>
      <x:c r="K24" s="15" t="str">
        <x:f>IF(ISNUMBER(J24),SUMIFS('Cobros'!$D$10:$D$309,'Cobros'!$B$10:$B$309,B24,'Cobros'!$E$10:$E$309,"OK"),"")</x:f>
      </x:c>
      <x:c r="L24" s="15" t="str">
        <x:f>IF(ISNUMBER(J24),MAX(ROUND(J24-K24,2),0),"")</x:f>
      </x:c>
      <x:c r="M24" s="15" t="str">
        <x:f>IF(ISNUMBER(J24),MAX(ROUND(K24-J24,2),0),"")</x:f>
      </x:c>
      <x:c r="N24" s="9" t="str">
        <x:f>IF(B24="","",IF(COUNTIFS($B$10:$B$309,B24,$H$10:$H$309,"&lt;&gt;OK")&gt;0,"Revisar ticket",IF(I24&lt;&gt;1,"Ver primera línea",IF(M24&gt;0,"Exceso de cobro",IF(L24=0,"Cobrado",IF(K24&gt;0,"Cobro parcial","Pendiente"))))))</x:f>
      </x:c>
    </x:row>
    <x:row r="25" ht="30" customHeight="1">
      <x:c r="A25" s="11"/>
      <x:c r="B25" s="12"/>
      <x:c r="C25" s="10"/>
      <x:c r="D25" s="13"/>
      <x:c r="E25" s="14"/>
      <x:c r="F25" s="14"/>
      <x:c r="G25" s="15" t="str">
        <x:f>IF(H25="OK",ROUND(D25*E25-F25,2),"")</x:f>
      </x:c>
      <x:c r="H25" s="9" t="str">
        <x:f>IF(COUNTA(A25:F25)=0,"",IF(NOT(ISNUMBER(A25)),"Fecha no válida",IF(OR(A25&lt;DATE(2000,1,1),A25&gt;DATE(2099,12,31),A25&lt;&gt;INT(A25)),"Fecha no válida",IF(OR(B25="",B25&lt;&gt;TRIM(B25),ISNUMBER(SEARCH("~*",B25)),ISNUMBER(SEARCH("~?",B25)),ISNUMBER(SEARCH("~~",B25))),"Revisa número venta",IF(COUNTIFS($B$10:$B$309,B25,$A$10:$A$309,"&lt;&gt;"&amp;A25)&gt;0,"Fechas distintas ticket",IF(C25="","Falta producto",IF(OR(NOT(ISNUMBER(D25)),D25&lt;=0),"Cantidad no válida",IF(OR(ISBLANK(E25),NOT(ISNUMBER(E25)),E25&lt;0),"Precio no válido",IF(OR(ISBLANK(F25),NOT(ISNUMBER(F25)),F25&lt;0,F25&gt;ROUND(D25*E25,2)),"Descuento no válido","OK")))))))))</x:f>
      </x:c>
      <x:c r="I25" s="9" t="n">
        <x:f>IF(B25="",0,IF(AND(COUNTIFS($B$10:B25,B25)=1,COUNTIFS($B$10:$B$309,B25,$H$10:$H$309,"&lt;&gt;OK")=0),1,0))</x:f>
        <x:v>0</x:v>
      </x:c>
      <x:c r="J25" s="15" t="str">
        <x:f>IF(AND(I25=1,H25="OK",COUNTIFS($B$10:$B$309,B25,$H$10:$H$309,"&lt;&gt;OK")=0),SUMIFS($G$10:$G$309,$B$10:$B$309,B25),"")</x:f>
      </x:c>
      <x:c r="K25" s="15" t="str">
        <x:f>IF(ISNUMBER(J25),SUMIFS('Cobros'!$D$10:$D$309,'Cobros'!$B$10:$B$309,B25,'Cobros'!$E$10:$E$309,"OK"),"")</x:f>
      </x:c>
      <x:c r="L25" s="15" t="str">
        <x:f>IF(ISNUMBER(J25),MAX(ROUND(J25-K25,2),0),"")</x:f>
      </x:c>
      <x:c r="M25" s="15" t="str">
        <x:f>IF(ISNUMBER(J25),MAX(ROUND(K25-J25,2),0),"")</x:f>
      </x:c>
      <x:c r="N25" s="9" t="str">
        <x:f>IF(B25="","",IF(COUNTIFS($B$10:$B$309,B25,$H$10:$H$309,"&lt;&gt;OK")&gt;0,"Revisar ticket",IF(I25&lt;&gt;1,"Ver primera línea",IF(M25&gt;0,"Exceso de cobro",IF(L25=0,"Cobrado",IF(K25&gt;0,"Cobro parcial","Pendiente"))))))</x:f>
      </x:c>
    </x:row>
    <x:row r="26" ht="30" customHeight="1">
      <x:c r="A26" s="11"/>
      <x:c r="B26" s="12"/>
      <x:c r="C26" s="10"/>
      <x:c r="D26" s="13"/>
      <x:c r="E26" s="14"/>
      <x:c r="F26" s="14"/>
      <x:c r="G26" s="15" t="str">
        <x:f>IF(H26="OK",ROUND(D26*E26-F26,2),"")</x:f>
      </x:c>
      <x:c r="H26" s="9" t="str">
        <x:f>IF(COUNTA(A26:F26)=0,"",IF(NOT(ISNUMBER(A26)),"Fecha no válida",IF(OR(A26&lt;DATE(2000,1,1),A26&gt;DATE(2099,12,31),A26&lt;&gt;INT(A26)),"Fecha no válida",IF(OR(B26="",B26&lt;&gt;TRIM(B26),ISNUMBER(SEARCH("~*",B26)),ISNUMBER(SEARCH("~?",B26)),ISNUMBER(SEARCH("~~",B26))),"Revisa número venta",IF(COUNTIFS($B$10:$B$309,B26,$A$10:$A$309,"&lt;&gt;"&amp;A26)&gt;0,"Fechas distintas ticket",IF(C26="","Falta producto",IF(OR(NOT(ISNUMBER(D26)),D26&lt;=0),"Cantidad no válida",IF(OR(ISBLANK(E26),NOT(ISNUMBER(E26)),E26&lt;0),"Precio no válido",IF(OR(ISBLANK(F26),NOT(ISNUMBER(F26)),F26&lt;0,F26&gt;ROUND(D26*E26,2)),"Descuento no válido","OK")))))))))</x:f>
      </x:c>
      <x:c r="I26" s="9" t="n">
        <x:f>IF(B26="",0,IF(AND(COUNTIFS($B$10:B26,B26)=1,COUNTIFS($B$10:$B$309,B26,$H$10:$H$309,"&lt;&gt;OK")=0),1,0))</x:f>
        <x:v>0</x:v>
      </x:c>
      <x:c r="J26" s="15" t="str">
        <x:f>IF(AND(I26=1,H26="OK",COUNTIFS($B$10:$B$309,B26,$H$10:$H$309,"&lt;&gt;OK")=0),SUMIFS($G$10:$G$309,$B$10:$B$309,B26),"")</x:f>
      </x:c>
      <x:c r="K26" s="15" t="str">
        <x:f>IF(ISNUMBER(J26),SUMIFS('Cobros'!$D$10:$D$309,'Cobros'!$B$10:$B$309,B26,'Cobros'!$E$10:$E$309,"OK"),"")</x:f>
      </x:c>
      <x:c r="L26" s="15" t="str">
        <x:f>IF(ISNUMBER(J26),MAX(ROUND(J26-K26,2),0),"")</x:f>
      </x:c>
      <x:c r="M26" s="15" t="str">
        <x:f>IF(ISNUMBER(J26),MAX(ROUND(K26-J26,2),0),"")</x:f>
      </x:c>
      <x:c r="N26" s="9" t="str">
        <x:f>IF(B26="","",IF(COUNTIFS($B$10:$B$309,B26,$H$10:$H$309,"&lt;&gt;OK")&gt;0,"Revisar ticket",IF(I26&lt;&gt;1,"Ver primera línea",IF(M26&gt;0,"Exceso de cobro",IF(L26=0,"Cobrado",IF(K26&gt;0,"Cobro parcial","Pendiente"))))))</x:f>
      </x:c>
    </x:row>
    <x:row r="27" ht="30" customHeight="1">
      <x:c r="A27" s="11"/>
      <x:c r="B27" s="12"/>
      <x:c r="C27" s="10"/>
      <x:c r="D27" s="13"/>
      <x:c r="E27" s="14"/>
      <x:c r="F27" s="14"/>
      <x:c r="G27" s="15" t="str">
        <x:f>IF(H27="OK",ROUND(D27*E27-F27,2),"")</x:f>
      </x:c>
      <x:c r="H27" s="9" t="str">
        <x:f>IF(COUNTA(A27:F27)=0,"",IF(NOT(ISNUMBER(A27)),"Fecha no válida",IF(OR(A27&lt;DATE(2000,1,1),A27&gt;DATE(2099,12,31),A27&lt;&gt;INT(A27)),"Fecha no válida",IF(OR(B27="",B27&lt;&gt;TRIM(B27),ISNUMBER(SEARCH("~*",B27)),ISNUMBER(SEARCH("~?",B27)),ISNUMBER(SEARCH("~~",B27))),"Revisa número venta",IF(COUNTIFS($B$10:$B$309,B27,$A$10:$A$309,"&lt;&gt;"&amp;A27)&gt;0,"Fechas distintas ticket",IF(C27="","Falta producto",IF(OR(NOT(ISNUMBER(D27)),D27&lt;=0),"Cantidad no válida",IF(OR(ISBLANK(E27),NOT(ISNUMBER(E27)),E27&lt;0),"Precio no válido",IF(OR(ISBLANK(F27),NOT(ISNUMBER(F27)),F27&lt;0,F27&gt;ROUND(D27*E27,2)),"Descuento no válido","OK")))))))))</x:f>
      </x:c>
      <x:c r="I27" s="9" t="n">
        <x:f>IF(B27="",0,IF(AND(COUNTIFS($B$10:B27,B27)=1,COUNTIFS($B$10:$B$309,B27,$H$10:$H$309,"&lt;&gt;OK")=0),1,0))</x:f>
        <x:v>0</x:v>
      </x:c>
      <x:c r="J27" s="15" t="str">
        <x:f>IF(AND(I27=1,H27="OK",COUNTIFS($B$10:$B$309,B27,$H$10:$H$309,"&lt;&gt;OK")=0),SUMIFS($G$10:$G$309,$B$10:$B$309,B27),"")</x:f>
      </x:c>
      <x:c r="K27" s="15" t="str">
        <x:f>IF(ISNUMBER(J27),SUMIFS('Cobros'!$D$10:$D$309,'Cobros'!$B$10:$B$309,B27,'Cobros'!$E$10:$E$309,"OK"),"")</x:f>
      </x:c>
      <x:c r="L27" s="15" t="str">
        <x:f>IF(ISNUMBER(J27),MAX(ROUND(J27-K27,2),0),"")</x:f>
      </x:c>
      <x:c r="M27" s="15" t="str">
        <x:f>IF(ISNUMBER(J27),MAX(ROUND(K27-J27,2),0),"")</x:f>
      </x:c>
      <x:c r="N27" s="9" t="str">
        <x:f>IF(B27="","",IF(COUNTIFS($B$10:$B$309,B27,$H$10:$H$309,"&lt;&gt;OK")&gt;0,"Revisar ticket",IF(I27&lt;&gt;1,"Ver primera línea",IF(M27&gt;0,"Exceso de cobro",IF(L27=0,"Cobrado",IF(K27&gt;0,"Cobro parcial","Pendiente"))))))</x:f>
      </x:c>
    </x:row>
    <x:row r="28" ht="30" customHeight="1">
      <x:c r="A28" s="11"/>
      <x:c r="B28" s="12"/>
      <x:c r="C28" s="10"/>
      <x:c r="D28" s="13"/>
      <x:c r="E28" s="14"/>
      <x:c r="F28" s="14"/>
      <x:c r="G28" s="15" t="str">
        <x:f>IF(H28="OK",ROUND(D28*E28-F28,2),"")</x:f>
      </x:c>
      <x:c r="H28" s="9" t="str">
        <x:f>IF(COUNTA(A28:F28)=0,"",IF(NOT(ISNUMBER(A28)),"Fecha no válida",IF(OR(A28&lt;DATE(2000,1,1),A28&gt;DATE(2099,12,31),A28&lt;&gt;INT(A28)),"Fecha no válida",IF(OR(B28="",B28&lt;&gt;TRIM(B28),ISNUMBER(SEARCH("~*",B28)),ISNUMBER(SEARCH("~?",B28)),ISNUMBER(SEARCH("~~",B28))),"Revisa número venta",IF(COUNTIFS($B$10:$B$309,B28,$A$10:$A$309,"&lt;&gt;"&amp;A28)&gt;0,"Fechas distintas ticket",IF(C28="","Falta producto",IF(OR(NOT(ISNUMBER(D28)),D28&lt;=0),"Cantidad no válida",IF(OR(ISBLANK(E28),NOT(ISNUMBER(E28)),E28&lt;0),"Precio no válido",IF(OR(ISBLANK(F28),NOT(ISNUMBER(F28)),F28&lt;0,F28&gt;ROUND(D28*E28,2)),"Descuento no válido","OK")))))))))</x:f>
      </x:c>
      <x:c r="I28" s="9" t="n">
        <x:f>IF(B28="",0,IF(AND(COUNTIFS($B$10:B28,B28)=1,COUNTIFS($B$10:$B$309,B28,$H$10:$H$309,"&lt;&gt;OK")=0),1,0))</x:f>
        <x:v>0</x:v>
      </x:c>
      <x:c r="J28" s="15" t="str">
        <x:f>IF(AND(I28=1,H28="OK",COUNTIFS($B$10:$B$309,B28,$H$10:$H$309,"&lt;&gt;OK")=0),SUMIFS($G$10:$G$309,$B$10:$B$309,B28),"")</x:f>
      </x:c>
      <x:c r="K28" s="15" t="str">
        <x:f>IF(ISNUMBER(J28),SUMIFS('Cobros'!$D$10:$D$309,'Cobros'!$B$10:$B$309,B28,'Cobros'!$E$10:$E$309,"OK"),"")</x:f>
      </x:c>
      <x:c r="L28" s="15" t="str">
        <x:f>IF(ISNUMBER(J28),MAX(ROUND(J28-K28,2),0),"")</x:f>
      </x:c>
      <x:c r="M28" s="15" t="str">
        <x:f>IF(ISNUMBER(J28),MAX(ROUND(K28-J28,2),0),"")</x:f>
      </x:c>
      <x:c r="N28" s="9" t="str">
        <x:f>IF(B28="","",IF(COUNTIFS($B$10:$B$309,B28,$H$10:$H$309,"&lt;&gt;OK")&gt;0,"Revisar ticket",IF(I28&lt;&gt;1,"Ver primera línea",IF(M28&gt;0,"Exceso de cobro",IF(L28=0,"Cobrado",IF(K28&gt;0,"Cobro parcial","Pendiente"))))))</x:f>
      </x:c>
    </x:row>
    <x:row r="29" ht="30" customHeight="1">
      <x:c r="A29" s="11"/>
      <x:c r="B29" s="12"/>
      <x:c r="C29" s="10"/>
      <x:c r="D29" s="13"/>
      <x:c r="E29" s="14"/>
      <x:c r="F29" s="14"/>
      <x:c r="G29" s="15" t="str">
        <x:f>IF(H29="OK",ROUND(D29*E29-F29,2),"")</x:f>
      </x:c>
      <x:c r="H29" s="9" t="str">
        <x:f>IF(COUNTA(A29:F29)=0,"",IF(NOT(ISNUMBER(A29)),"Fecha no válida",IF(OR(A29&lt;DATE(2000,1,1),A29&gt;DATE(2099,12,31),A29&lt;&gt;INT(A29)),"Fecha no válida",IF(OR(B29="",B29&lt;&gt;TRIM(B29),ISNUMBER(SEARCH("~*",B29)),ISNUMBER(SEARCH("~?",B29)),ISNUMBER(SEARCH("~~",B29))),"Revisa número venta",IF(COUNTIFS($B$10:$B$309,B29,$A$10:$A$309,"&lt;&gt;"&amp;A29)&gt;0,"Fechas distintas ticket",IF(C29="","Falta producto",IF(OR(NOT(ISNUMBER(D29)),D29&lt;=0),"Cantidad no válida",IF(OR(ISBLANK(E29),NOT(ISNUMBER(E29)),E29&lt;0),"Precio no válido",IF(OR(ISBLANK(F29),NOT(ISNUMBER(F29)),F29&lt;0,F29&gt;ROUND(D29*E29,2)),"Descuento no válido","OK")))))))))</x:f>
      </x:c>
      <x:c r="I29" s="9" t="n">
        <x:f>IF(B29="",0,IF(AND(COUNTIFS($B$10:B29,B29)=1,COUNTIFS($B$10:$B$309,B29,$H$10:$H$309,"&lt;&gt;OK")=0),1,0))</x:f>
        <x:v>0</x:v>
      </x:c>
      <x:c r="J29" s="15" t="str">
        <x:f>IF(AND(I29=1,H29="OK",COUNTIFS($B$10:$B$309,B29,$H$10:$H$309,"&lt;&gt;OK")=0),SUMIFS($G$10:$G$309,$B$10:$B$309,B29),"")</x:f>
      </x:c>
      <x:c r="K29" s="15" t="str">
        <x:f>IF(ISNUMBER(J29),SUMIFS('Cobros'!$D$10:$D$309,'Cobros'!$B$10:$B$309,B29,'Cobros'!$E$10:$E$309,"OK"),"")</x:f>
      </x:c>
      <x:c r="L29" s="15" t="str">
        <x:f>IF(ISNUMBER(J29),MAX(ROUND(J29-K29,2),0),"")</x:f>
      </x:c>
      <x:c r="M29" s="15" t="str">
        <x:f>IF(ISNUMBER(J29),MAX(ROUND(K29-J29,2),0),"")</x:f>
      </x:c>
      <x:c r="N29" s="9" t="str">
        <x:f>IF(B29="","",IF(COUNTIFS($B$10:$B$309,B29,$H$10:$H$309,"&lt;&gt;OK")&gt;0,"Revisar ticket",IF(I29&lt;&gt;1,"Ver primera línea",IF(M29&gt;0,"Exceso de cobro",IF(L29=0,"Cobrado",IF(K29&gt;0,"Cobro parcial","Pendiente"))))))</x:f>
      </x:c>
    </x:row>
    <x:row r="30" ht="30" customHeight="1">
      <x:c r="A30" s="11"/>
      <x:c r="B30" s="12"/>
      <x:c r="C30" s="10"/>
      <x:c r="D30" s="13"/>
      <x:c r="E30" s="14"/>
      <x:c r="F30" s="14"/>
      <x:c r="G30" s="15" t="str">
        <x:f>IF(H30="OK",ROUND(D30*E30-F30,2),"")</x:f>
      </x:c>
      <x:c r="H30" s="9" t="str">
        <x:f>IF(COUNTA(A30:F30)=0,"",IF(NOT(ISNUMBER(A30)),"Fecha no válida",IF(OR(A30&lt;DATE(2000,1,1),A30&gt;DATE(2099,12,31),A30&lt;&gt;INT(A30)),"Fecha no válida",IF(OR(B30="",B30&lt;&gt;TRIM(B30),ISNUMBER(SEARCH("~*",B30)),ISNUMBER(SEARCH("~?",B30)),ISNUMBER(SEARCH("~~",B30))),"Revisa número venta",IF(COUNTIFS($B$10:$B$309,B30,$A$10:$A$309,"&lt;&gt;"&amp;A30)&gt;0,"Fechas distintas ticket",IF(C30="","Falta producto",IF(OR(NOT(ISNUMBER(D30)),D30&lt;=0),"Cantidad no válida",IF(OR(ISBLANK(E30),NOT(ISNUMBER(E30)),E30&lt;0),"Precio no válido",IF(OR(ISBLANK(F30),NOT(ISNUMBER(F30)),F30&lt;0,F30&gt;ROUND(D30*E30,2)),"Descuento no válido","OK")))))))))</x:f>
      </x:c>
      <x:c r="I30" s="9" t="n">
        <x:f>IF(B30="",0,IF(AND(COUNTIFS($B$10:B30,B30)=1,COUNTIFS($B$10:$B$309,B30,$H$10:$H$309,"&lt;&gt;OK")=0),1,0))</x:f>
        <x:v>0</x:v>
      </x:c>
      <x:c r="J30" s="15" t="str">
        <x:f>IF(AND(I30=1,H30="OK",COUNTIFS($B$10:$B$309,B30,$H$10:$H$309,"&lt;&gt;OK")=0),SUMIFS($G$10:$G$309,$B$10:$B$309,B30),"")</x:f>
      </x:c>
      <x:c r="K30" s="15" t="str">
        <x:f>IF(ISNUMBER(J30),SUMIFS('Cobros'!$D$10:$D$309,'Cobros'!$B$10:$B$309,B30,'Cobros'!$E$10:$E$309,"OK"),"")</x:f>
      </x:c>
      <x:c r="L30" s="15" t="str">
        <x:f>IF(ISNUMBER(J30),MAX(ROUND(J30-K30,2),0),"")</x:f>
      </x:c>
      <x:c r="M30" s="15" t="str">
        <x:f>IF(ISNUMBER(J30),MAX(ROUND(K30-J30,2),0),"")</x:f>
      </x:c>
      <x:c r="N30" s="9" t="str">
        <x:f>IF(B30="","",IF(COUNTIFS($B$10:$B$309,B30,$H$10:$H$309,"&lt;&gt;OK")&gt;0,"Revisar ticket",IF(I30&lt;&gt;1,"Ver primera línea",IF(M30&gt;0,"Exceso de cobro",IF(L30=0,"Cobrado",IF(K30&gt;0,"Cobro parcial","Pendiente"))))))</x:f>
      </x:c>
    </x:row>
    <x:row r="31" ht="30" customHeight="1">
      <x:c r="A31" s="11"/>
      <x:c r="B31" s="12"/>
      <x:c r="C31" s="10"/>
      <x:c r="D31" s="13"/>
      <x:c r="E31" s="14"/>
      <x:c r="F31" s="14"/>
      <x:c r="G31" s="15" t="str">
        <x:f>IF(H31="OK",ROUND(D31*E31-F31,2),"")</x:f>
      </x:c>
      <x:c r="H31" s="9" t="str">
        <x:f>IF(COUNTA(A31:F31)=0,"",IF(NOT(ISNUMBER(A31)),"Fecha no válida",IF(OR(A31&lt;DATE(2000,1,1),A31&gt;DATE(2099,12,31),A31&lt;&gt;INT(A31)),"Fecha no válida",IF(OR(B31="",B31&lt;&gt;TRIM(B31),ISNUMBER(SEARCH("~*",B31)),ISNUMBER(SEARCH("~?",B31)),ISNUMBER(SEARCH("~~",B31))),"Revisa número venta",IF(COUNTIFS($B$10:$B$309,B31,$A$10:$A$309,"&lt;&gt;"&amp;A31)&gt;0,"Fechas distintas ticket",IF(C31="","Falta producto",IF(OR(NOT(ISNUMBER(D31)),D31&lt;=0),"Cantidad no válida",IF(OR(ISBLANK(E31),NOT(ISNUMBER(E31)),E31&lt;0),"Precio no válido",IF(OR(ISBLANK(F31),NOT(ISNUMBER(F31)),F31&lt;0,F31&gt;ROUND(D31*E31,2)),"Descuento no válido","OK")))))))))</x:f>
      </x:c>
      <x:c r="I31" s="9" t="n">
        <x:f>IF(B31="",0,IF(AND(COUNTIFS($B$10:B31,B31)=1,COUNTIFS($B$10:$B$309,B31,$H$10:$H$309,"&lt;&gt;OK")=0),1,0))</x:f>
        <x:v>0</x:v>
      </x:c>
      <x:c r="J31" s="15" t="str">
        <x:f>IF(AND(I31=1,H31="OK",COUNTIFS($B$10:$B$309,B31,$H$10:$H$309,"&lt;&gt;OK")=0),SUMIFS($G$10:$G$309,$B$10:$B$309,B31),"")</x:f>
      </x:c>
      <x:c r="K31" s="15" t="str">
        <x:f>IF(ISNUMBER(J31),SUMIFS('Cobros'!$D$10:$D$309,'Cobros'!$B$10:$B$309,B31,'Cobros'!$E$10:$E$309,"OK"),"")</x:f>
      </x:c>
      <x:c r="L31" s="15" t="str">
        <x:f>IF(ISNUMBER(J31),MAX(ROUND(J31-K31,2),0),"")</x:f>
      </x:c>
      <x:c r="M31" s="15" t="str">
        <x:f>IF(ISNUMBER(J31),MAX(ROUND(K31-J31,2),0),"")</x:f>
      </x:c>
      <x:c r="N31" s="9" t="str">
        <x:f>IF(B31="","",IF(COUNTIFS($B$10:$B$309,B31,$H$10:$H$309,"&lt;&gt;OK")&gt;0,"Revisar ticket",IF(I31&lt;&gt;1,"Ver primera línea",IF(M31&gt;0,"Exceso de cobro",IF(L31=0,"Cobrado",IF(K31&gt;0,"Cobro parcial","Pendiente"))))))</x:f>
      </x:c>
    </x:row>
    <x:row r="32" ht="30" customHeight="1">
      <x:c r="A32" s="11"/>
      <x:c r="B32" s="12"/>
      <x:c r="C32" s="10"/>
      <x:c r="D32" s="13"/>
      <x:c r="E32" s="14"/>
      <x:c r="F32" s="14"/>
      <x:c r="G32" s="15" t="str">
        <x:f>IF(H32="OK",ROUND(D32*E32-F32,2),"")</x:f>
      </x:c>
      <x:c r="H32" s="9" t="str">
        <x:f>IF(COUNTA(A32:F32)=0,"",IF(NOT(ISNUMBER(A32)),"Fecha no válida",IF(OR(A32&lt;DATE(2000,1,1),A32&gt;DATE(2099,12,31),A32&lt;&gt;INT(A32)),"Fecha no válida",IF(OR(B32="",B32&lt;&gt;TRIM(B32),ISNUMBER(SEARCH("~*",B32)),ISNUMBER(SEARCH("~?",B32)),ISNUMBER(SEARCH("~~",B32))),"Revisa número venta",IF(COUNTIFS($B$10:$B$309,B32,$A$10:$A$309,"&lt;&gt;"&amp;A32)&gt;0,"Fechas distintas ticket",IF(C32="","Falta producto",IF(OR(NOT(ISNUMBER(D32)),D32&lt;=0),"Cantidad no válida",IF(OR(ISBLANK(E32),NOT(ISNUMBER(E32)),E32&lt;0),"Precio no válido",IF(OR(ISBLANK(F32),NOT(ISNUMBER(F32)),F32&lt;0,F32&gt;ROUND(D32*E32,2)),"Descuento no válido","OK")))))))))</x:f>
      </x:c>
      <x:c r="I32" s="9" t="n">
        <x:f>IF(B32="",0,IF(AND(COUNTIFS($B$10:B32,B32)=1,COUNTIFS($B$10:$B$309,B32,$H$10:$H$309,"&lt;&gt;OK")=0),1,0))</x:f>
        <x:v>0</x:v>
      </x:c>
      <x:c r="J32" s="15" t="str">
        <x:f>IF(AND(I32=1,H32="OK",COUNTIFS($B$10:$B$309,B32,$H$10:$H$309,"&lt;&gt;OK")=0),SUMIFS($G$10:$G$309,$B$10:$B$309,B32),"")</x:f>
      </x:c>
      <x:c r="K32" s="15" t="str">
        <x:f>IF(ISNUMBER(J32),SUMIFS('Cobros'!$D$10:$D$309,'Cobros'!$B$10:$B$309,B32,'Cobros'!$E$10:$E$309,"OK"),"")</x:f>
      </x:c>
      <x:c r="L32" s="15" t="str">
        <x:f>IF(ISNUMBER(J32),MAX(ROUND(J32-K32,2),0),"")</x:f>
      </x:c>
      <x:c r="M32" s="15" t="str">
        <x:f>IF(ISNUMBER(J32),MAX(ROUND(K32-J32,2),0),"")</x:f>
      </x:c>
      <x:c r="N32" s="9" t="str">
        <x:f>IF(B32="","",IF(COUNTIFS($B$10:$B$309,B32,$H$10:$H$309,"&lt;&gt;OK")&gt;0,"Revisar ticket",IF(I32&lt;&gt;1,"Ver primera línea",IF(M32&gt;0,"Exceso de cobro",IF(L32=0,"Cobrado",IF(K32&gt;0,"Cobro parcial","Pendiente"))))))</x:f>
      </x:c>
    </x:row>
    <x:row r="33" ht="30" customHeight="1">
      <x:c r="A33" s="11"/>
      <x:c r="B33" s="12"/>
      <x:c r="C33" s="10"/>
      <x:c r="D33" s="13"/>
      <x:c r="E33" s="14"/>
      <x:c r="F33" s="14"/>
      <x:c r="G33" s="15" t="str">
        <x:f>IF(H33="OK",ROUND(D33*E33-F33,2),"")</x:f>
      </x:c>
      <x:c r="H33" s="9" t="str">
        <x:f>IF(COUNTA(A33:F33)=0,"",IF(NOT(ISNUMBER(A33)),"Fecha no válida",IF(OR(A33&lt;DATE(2000,1,1),A33&gt;DATE(2099,12,31),A33&lt;&gt;INT(A33)),"Fecha no válida",IF(OR(B33="",B33&lt;&gt;TRIM(B33),ISNUMBER(SEARCH("~*",B33)),ISNUMBER(SEARCH("~?",B33)),ISNUMBER(SEARCH("~~",B33))),"Revisa número venta",IF(COUNTIFS($B$10:$B$309,B33,$A$10:$A$309,"&lt;&gt;"&amp;A33)&gt;0,"Fechas distintas ticket",IF(C33="","Falta producto",IF(OR(NOT(ISNUMBER(D33)),D33&lt;=0),"Cantidad no válida",IF(OR(ISBLANK(E33),NOT(ISNUMBER(E33)),E33&lt;0),"Precio no válido",IF(OR(ISBLANK(F33),NOT(ISNUMBER(F33)),F33&lt;0,F33&gt;ROUND(D33*E33,2)),"Descuento no válido","OK")))))))))</x:f>
      </x:c>
      <x:c r="I33" s="9" t="n">
        <x:f>IF(B33="",0,IF(AND(COUNTIFS($B$10:B33,B33)=1,COUNTIFS($B$10:$B$309,B33,$H$10:$H$309,"&lt;&gt;OK")=0),1,0))</x:f>
        <x:v>0</x:v>
      </x:c>
      <x:c r="J33" s="15" t="str">
        <x:f>IF(AND(I33=1,H33="OK",COUNTIFS($B$10:$B$309,B33,$H$10:$H$309,"&lt;&gt;OK")=0),SUMIFS($G$10:$G$309,$B$10:$B$309,B33),"")</x:f>
      </x:c>
      <x:c r="K33" s="15" t="str">
        <x:f>IF(ISNUMBER(J33),SUMIFS('Cobros'!$D$10:$D$309,'Cobros'!$B$10:$B$309,B33,'Cobros'!$E$10:$E$309,"OK"),"")</x:f>
      </x:c>
      <x:c r="L33" s="15" t="str">
        <x:f>IF(ISNUMBER(J33),MAX(ROUND(J33-K33,2),0),"")</x:f>
      </x:c>
      <x:c r="M33" s="15" t="str">
        <x:f>IF(ISNUMBER(J33),MAX(ROUND(K33-J33,2),0),"")</x:f>
      </x:c>
      <x:c r="N33" s="9" t="str">
        <x:f>IF(B33="","",IF(COUNTIFS($B$10:$B$309,B33,$H$10:$H$309,"&lt;&gt;OK")&gt;0,"Revisar ticket",IF(I33&lt;&gt;1,"Ver primera línea",IF(M33&gt;0,"Exceso de cobro",IF(L33=0,"Cobrado",IF(K33&gt;0,"Cobro parcial","Pendiente"))))))</x:f>
      </x:c>
    </x:row>
    <x:row r="34" ht="30" customHeight="1">
      <x:c r="A34" s="11"/>
      <x:c r="B34" s="12"/>
      <x:c r="C34" s="10"/>
      <x:c r="D34" s="13"/>
      <x:c r="E34" s="14"/>
      <x:c r="F34" s="14"/>
      <x:c r="G34" s="15" t="str">
        <x:f>IF(H34="OK",ROUND(D34*E34-F34,2),"")</x:f>
      </x:c>
      <x:c r="H34" s="9" t="str">
        <x:f>IF(COUNTA(A34:F34)=0,"",IF(NOT(ISNUMBER(A34)),"Fecha no válida",IF(OR(A34&lt;DATE(2000,1,1),A34&gt;DATE(2099,12,31),A34&lt;&gt;INT(A34)),"Fecha no válida",IF(OR(B34="",B34&lt;&gt;TRIM(B34),ISNUMBER(SEARCH("~*",B34)),ISNUMBER(SEARCH("~?",B34)),ISNUMBER(SEARCH("~~",B34))),"Revisa número venta",IF(COUNTIFS($B$10:$B$309,B34,$A$10:$A$309,"&lt;&gt;"&amp;A34)&gt;0,"Fechas distintas ticket",IF(C34="","Falta producto",IF(OR(NOT(ISNUMBER(D34)),D34&lt;=0),"Cantidad no válida",IF(OR(ISBLANK(E34),NOT(ISNUMBER(E34)),E34&lt;0),"Precio no válido",IF(OR(ISBLANK(F34),NOT(ISNUMBER(F34)),F34&lt;0,F34&gt;ROUND(D34*E34,2)),"Descuento no válido","OK")))))))))</x:f>
      </x:c>
      <x:c r="I34" s="9" t="n">
        <x:f>IF(B34="",0,IF(AND(COUNTIFS($B$10:B34,B34)=1,COUNTIFS($B$10:$B$309,B34,$H$10:$H$309,"&lt;&gt;OK")=0),1,0))</x:f>
        <x:v>0</x:v>
      </x:c>
      <x:c r="J34" s="15" t="str">
        <x:f>IF(AND(I34=1,H34="OK",COUNTIFS($B$10:$B$309,B34,$H$10:$H$309,"&lt;&gt;OK")=0),SUMIFS($G$10:$G$309,$B$10:$B$309,B34),"")</x:f>
      </x:c>
      <x:c r="K34" s="15" t="str">
        <x:f>IF(ISNUMBER(J34),SUMIFS('Cobros'!$D$10:$D$309,'Cobros'!$B$10:$B$309,B34,'Cobros'!$E$10:$E$309,"OK"),"")</x:f>
      </x:c>
      <x:c r="L34" s="15" t="str">
        <x:f>IF(ISNUMBER(J34),MAX(ROUND(J34-K34,2),0),"")</x:f>
      </x:c>
      <x:c r="M34" s="15" t="str">
        <x:f>IF(ISNUMBER(J34),MAX(ROUND(K34-J34,2),0),"")</x:f>
      </x:c>
      <x:c r="N34" s="9" t="str">
        <x:f>IF(B34="","",IF(COUNTIFS($B$10:$B$309,B34,$H$10:$H$309,"&lt;&gt;OK")&gt;0,"Revisar ticket",IF(I34&lt;&gt;1,"Ver primera línea",IF(M34&gt;0,"Exceso de cobro",IF(L34=0,"Cobrado",IF(K34&gt;0,"Cobro parcial","Pendiente"))))))</x:f>
      </x:c>
    </x:row>
    <x:row r="35" ht="30" customHeight="1">
      <x:c r="A35" s="11"/>
      <x:c r="B35" s="12"/>
      <x:c r="C35" s="10"/>
      <x:c r="D35" s="13"/>
      <x:c r="E35" s="14"/>
      <x:c r="F35" s="14"/>
      <x:c r="G35" s="15" t="str">
        <x:f>IF(H35="OK",ROUND(D35*E35-F35,2),"")</x:f>
      </x:c>
      <x:c r="H35" s="9" t="str">
        <x:f>IF(COUNTA(A35:F35)=0,"",IF(NOT(ISNUMBER(A35)),"Fecha no válida",IF(OR(A35&lt;DATE(2000,1,1),A35&gt;DATE(2099,12,31),A35&lt;&gt;INT(A35)),"Fecha no válida",IF(OR(B35="",B35&lt;&gt;TRIM(B35),ISNUMBER(SEARCH("~*",B35)),ISNUMBER(SEARCH("~?",B35)),ISNUMBER(SEARCH("~~",B35))),"Revisa número venta",IF(COUNTIFS($B$10:$B$309,B35,$A$10:$A$309,"&lt;&gt;"&amp;A35)&gt;0,"Fechas distintas ticket",IF(C35="","Falta producto",IF(OR(NOT(ISNUMBER(D35)),D35&lt;=0),"Cantidad no válida",IF(OR(ISBLANK(E35),NOT(ISNUMBER(E35)),E35&lt;0),"Precio no válido",IF(OR(ISBLANK(F35),NOT(ISNUMBER(F35)),F35&lt;0,F35&gt;ROUND(D35*E35,2)),"Descuento no válido","OK")))))))))</x:f>
      </x:c>
      <x:c r="I35" s="9" t="n">
        <x:f>IF(B35="",0,IF(AND(COUNTIFS($B$10:B35,B35)=1,COUNTIFS($B$10:$B$309,B35,$H$10:$H$309,"&lt;&gt;OK")=0),1,0))</x:f>
        <x:v>0</x:v>
      </x:c>
      <x:c r="J35" s="15" t="str">
        <x:f>IF(AND(I35=1,H35="OK",COUNTIFS($B$10:$B$309,B35,$H$10:$H$309,"&lt;&gt;OK")=0),SUMIFS($G$10:$G$309,$B$10:$B$309,B35),"")</x:f>
      </x:c>
      <x:c r="K35" s="15" t="str">
        <x:f>IF(ISNUMBER(J35),SUMIFS('Cobros'!$D$10:$D$309,'Cobros'!$B$10:$B$309,B35,'Cobros'!$E$10:$E$309,"OK"),"")</x:f>
      </x:c>
      <x:c r="L35" s="15" t="str">
        <x:f>IF(ISNUMBER(J35),MAX(ROUND(J35-K35,2),0),"")</x:f>
      </x:c>
      <x:c r="M35" s="15" t="str">
        <x:f>IF(ISNUMBER(J35),MAX(ROUND(K35-J35,2),0),"")</x:f>
      </x:c>
      <x:c r="N35" s="9" t="str">
        <x:f>IF(B35="","",IF(COUNTIFS($B$10:$B$309,B35,$H$10:$H$309,"&lt;&gt;OK")&gt;0,"Revisar ticket",IF(I35&lt;&gt;1,"Ver primera línea",IF(M35&gt;0,"Exceso de cobro",IF(L35=0,"Cobrado",IF(K35&gt;0,"Cobro parcial","Pendiente"))))))</x:f>
      </x:c>
    </x:row>
    <x:row r="36" ht="30" customHeight="1">
      <x:c r="A36" s="11"/>
      <x:c r="B36" s="12"/>
      <x:c r="C36" s="10"/>
      <x:c r="D36" s="13"/>
      <x:c r="E36" s="14"/>
      <x:c r="F36" s="14"/>
      <x:c r="G36" s="15" t="str">
        <x:f>IF(H36="OK",ROUND(D36*E36-F36,2),"")</x:f>
      </x:c>
      <x:c r="H36" s="9" t="str">
        <x:f>IF(COUNTA(A36:F36)=0,"",IF(NOT(ISNUMBER(A36)),"Fecha no válida",IF(OR(A36&lt;DATE(2000,1,1),A36&gt;DATE(2099,12,31),A36&lt;&gt;INT(A36)),"Fecha no válida",IF(OR(B36="",B36&lt;&gt;TRIM(B36),ISNUMBER(SEARCH("~*",B36)),ISNUMBER(SEARCH("~?",B36)),ISNUMBER(SEARCH("~~",B36))),"Revisa número venta",IF(COUNTIFS($B$10:$B$309,B36,$A$10:$A$309,"&lt;&gt;"&amp;A36)&gt;0,"Fechas distintas ticket",IF(C36="","Falta producto",IF(OR(NOT(ISNUMBER(D36)),D36&lt;=0),"Cantidad no válida",IF(OR(ISBLANK(E36),NOT(ISNUMBER(E36)),E36&lt;0),"Precio no válido",IF(OR(ISBLANK(F36),NOT(ISNUMBER(F36)),F36&lt;0,F36&gt;ROUND(D36*E36,2)),"Descuento no válido","OK")))))))))</x:f>
      </x:c>
      <x:c r="I36" s="9" t="n">
        <x:f>IF(B36="",0,IF(AND(COUNTIFS($B$10:B36,B36)=1,COUNTIFS($B$10:$B$309,B36,$H$10:$H$309,"&lt;&gt;OK")=0),1,0))</x:f>
        <x:v>0</x:v>
      </x:c>
      <x:c r="J36" s="15" t="str">
        <x:f>IF(AND(I36=1,H36="OK",COUNTIFS($B$10:$B$309,B36,$H$10:$H$309,"&lt;&gt;OK")=0),SUMIFS($G$10:$G$309,$B$10:$B$309,B36),"")</x:f>
      </x:c>
      <x:c r="K36" s="15" t="str">
        <x:f>IF(ISNUMBER(J36),SUMIFS('Cobros'!$D$10:$D$309,'Cobros'!$B$10:$B$309,B36,'Cobros'!$E$10:$E$309,"OK"),"")</x:f>
      </x:c>
      <x:c r="L36" s="15" t="str">
        <x:f>IF(ISNUMBER(J36),MAX(ROUND(J36-K36,2),0),"")</x:f>
      </x:c>
      <x:c r="M36" s="15" t="str">
        <x:f>IF(ISNUMBER(J36),MAX(ROUND(K36-J36,2),0),"")</x:f>
      </x:c>
      <x:c r="N36" s="9" t="str">
        <x:f>IF(B36="","",IF(COUNTIFS($B$10:$B$309,B36,$H$10:$H$309,"&lt;&gt;OK")&gt;0,"Revisar ticket",IF(I36&lt;&gt;1,"Ver primera línea",IF(M36&gt;0,"Exceso de cobro",IF(L36=0,"Cobrado",IF(K36&gt;0,"Cobro parcial","Pendiente"))))))</x:f>
      </x:c>
    </x:row>
    <x:row r="37" ht="30" customHeight="1">
      <x:c r="A37" s="11"/>
      <x:c r="B37" s="12"/>
      <x:c r="C37" s="10"/>
      <x:c r="D37" s="13"/>
      <x:c r="E37" s="14"/>
      <x:c r="F37" s="14"/>
      <x:c r="G37" s="15" t="str">
        <x:f>IF(H37="OK",ROUND(D37*E37-F37,2),"")</x:f>
      </x:c>
      <x:c r="H37" s="9" t="str">
        <x:f>IF(COUNTA(A37:F37)=0,"",IF(NOT(ISNUMBER(A37)),"Fecha no válida",IF(OR(A37&lt;DATE(2000,1,1),A37&gt;DATE(2099,12,31),A37&lt;&gt;INT(A37)),"Fecha no válida",IF(OR(B37="",B37&lt;&gt;TRIM(B37),ISNUMBER(SEARCH("~*",B37)),ISNUMBER(SEARCH("~?",B37)),ISNUMBER(SEARCH("~~",B37))),"Revisa número venta",IF(COUNTIFS($B$10:$B$309,B37,$A$10:$A$309,"&lt;&gt;"&amp;A37)&gt;0,"Fechas distintas ticket",IF(C37="","Falta producto",IF(OR(NOT(ISNUMBER(D37)),D37&lt;=0),"Cantidad no válida",IF(OR(ISBLANK(E37),NOT(ISNUMBER(E37)),E37&lt;0),"Precio no válido",IF(OR(ISBLANK(F37),NOT(ISNUMBER(F37)),F37&lt;0,F37&gt;ROUND(D37*E37,2)),"Descuento no válido","OK")))))))))</x:f>
      </x:c>
      <x:c r="I37" s="9" t="n">
        <x:f>IF(B37="",0,IF(AND(COUNTIFS($B$10:B37,B37)=1,COUNTIFS($B$10:$B$309,B37,$H$10:$H$309,"&lt;&gt;OK")=0),1,0))</x:f>
        <x:v>0</x:v>
      </x:c>
      <x:c r="J37" s="15" t="str">
        <x:f>IF(AND(I37=1,H37="OK",COUNTIFS($B$10:$B$309,B37,$H$10:$H$309,"&lt;&gt;OK")=0),SUMIFS($G$10:$G$309,$B$10:$B$309,B37),"")</x:f>
      </x:c>
      <x:c r="K37" s="15" t="str">
        <x:f>IF(ISNUMBER(J37),SUMIFS('Cobros'!$D$10:$D$309,'Cobros'!$B$10:$B$309,B37,'Cobros'!$E$10:$E$309,"OK"),"")</x:f>
      </x:c>
      <x:c r="L37" s="15" t="str">
        <x:f>IF(ISNUMBER(J37),MAX(ROUND(J37-K37,2),0),"")</x:f>
      </x:c>
      <x:c r="M37" s="15" t="str">
        <x:f>IF(ISNUMBER(J37),MAX(ROUND(K37-J37,2),0),"")</x:f>
      </x:c>
      <x:c r="N37" s="9" t="str">
        <x:f>IF(B37="","",IF(COUNTIFS($B$10:$B$309,B37,$H$10:$H$309,"&lt;&gt;OK")&gt;0,"Revisar ticket",IF(I37&lt;&gt;1,"Ver primera línea",IF(M37&gt;0,"Exceso de cobro",IF(L37=0,"Cobrado",IF(K37&gt;0,"Cobro parcial","Pendiente"))))))</x:f>
      </x:c>
    </x:row>
    <x:row r="38" ht="30" customHeight="1">
      <x:c r="A38" s="11"/>
      <x:c r="B38" s="12"/>
      <x:c r="C38" s="10"/>
      <x:c r="D38" s="13"/>
      <x:c r="E38" s="14"/>
      <x:c r="F38" s="14"/>
      <x:c r="G38" s="15" t="str">
        <x:f>IF(H38="OK",ROUND(D38*E38-F38,2),"")</x:f>
      </x:c>
      <x:c r="H38" s="9" t="str">
        <x:f>IF(COUNTA(A38:F38)=0,"",IF(NOT(ISNUMBER(A38)),"Fecha no válida",IF(OR(A38&lt;DATE(2000,1,1),A38&gt;DATE(2099,12,31),A38&lt;&gt;INT(A38)),"Fecha no válida",IF(OR(B38="",B38&lt;&gt;TRIM(B38),ISNUMBER(SEARCH("~*",B38)),ISNUMBER(SEARCH("~?",B38)),ISNUMBER(SEARCH("~~",B38))),"Revisa número venta",IF(COUNTIFS($B$10:$B$309,B38,$A$10:$A$309,"&lt;&gt;"&amp;A38)&gt;0,"Fechas distintas ticket",IF(C38="","Falta producto",IF(OR(NOT(ISNUMBER(D38)),D38&lt;=0),"Cantidad no válida",IF(OR(ISBLANK(E38),NOT(ISNUMBER(E38)),E38&lt;0),"Precio no válido",IF(OR(ISBLANK(F38),NOT(ISNUMBER(F38)),F38&lt;0,F38&gt;ROUND(D38*E38,2)),"Descuento no válido","OK")))))))))</x:f>
      </x:c>
      <x:c r="I38" s="9" t="n">
        <x:f>IF(B38="",0,IF(AND(COUNTIFS($B$10:B38,B38)=1,COUNTIFS($B$10:$B$309,B38,$H$10:$H$309,"&lt;&gt;OK")=0),1,0))</x:f>
        <x:v>0</x:v>
      </x:c>
      <x:c r="J38" s="15" t="str">
        <x:f>IF(AND(I38=1,H38="OK",COUNTIFS($B$10:$B$309,B38,$H$10:$H$309,"&lt;&gt;OK")=0),SUMIFS($G$10:$G$309,$B$10:$B$309,B38),"")</x:f>
      </x:c>
      <x:c r="K38" s="15" t="str">
        <x:f>IF(ISNUMBER(J38),SUMIFS('Cobros'!$D$10:$D$309,'Cobros'!$B$10:$B$309,B38,'Cobros'!$E$10:$E$309,"OK"),"")</x:f>
      </x:c>
      <x:c r="L38" s="15" t="str">
        <x:f>IF(ISNUMBER(J38),MAX(ROUND(J38-K38,2),0),"")</x:f>
      </x:c>
      <x:c r="M38" s="15" t="str">
        <x:f>IF(ISNUMBER(J38),MAX(ROUND(K38-J38,2),0),"")</x:f>
      </x:c>
      <x:c r="N38" s="9" t="str">
        <x:f>IF(B38="","",IF(COUNTIFS($B$10:$B$309,B38,$H$10:$H$309,"&lt;&gt;OK")&gt;0,"Revisar ticket",IF(I38&lt;&gt;1,"Ver primera línea",IF(M38&gt;0,"Exceso de cobro",IF(L38=0,"Cobrado",IF(K38&gt;0,"Cobro parcial","Pendiente"))))))</x:f>
      </x:c>
    </x:row>
    <x:row r="39" ht="30" customHeight="1">
      <x:c r="A39" s="11"/>
      <x:c r="B39" s="12"/>
      <x:c r="C39" s="10"/>
      <x:c r="D39" s="13"/>
      <x:c r="E39" s="14"/>
      <x:c r="F39" s="14"/>
      <x:c r="G39" s="15" t="str">
        <x:f>IF(H39="OK",ROUND(D39*E39-F39,2),"")</x:f>
      </x:c>
      <x:c r="H39" s="9" t="str">
        <x:f>IF(COUNTA(A39:F39)=0,"",IF(NOT(ISNUMBER(A39)),"Fecha no válida",IF(OR(A39&lt;DATE(2000,1,1),A39&gt;DATE(2099,12,31),A39&lt;&gt;INT(A39)),"Fecha no válida",IF(OR(B39="",B39&lt;&gt;TRIM(B39),ISNUMBER(SEARCH("~*",B39)),ISNUMBER(SEARCH("~?",B39)),ISNUMBER(SEARCH("~~",B39))),"Revisa número venta",IF(COUNTIFS($B$10:$B$309,B39,$A$10:$A$309,"&lt;&gt;"&amp;A39)&gt;0,"Fechas distintas ticket",IF(C39="","Falta producto",IF(OR(NOT(ISNUMBER(D39)),D39&lt;=0),"Cantidad no válida",IF(OR(ISBLANK(E39),NOT(ISNUMBER(E39)),E39&lt;0),"Precio no válido",IF(OR(ISBLANK(F39),NOT(ISNUMBER(F39)),F39&lt;0,F39&gt;ROUND(D39*E39,2)),"Descuento no válido","OK")))))))))</x:f>
      </x:c>
      <x:c r="I39" s="9" t="n">
        <x:f>IF(B39="",0,IF(AND(COUNTIFS($B$10:B39,B39)=1,COUNTIFS($B$10:$B$309,B39,$H$10:$H$309,"&lt;&gt;OK")=0),1,0))</x:f>
        <x:v>0</x:v>
      </x:c>
      <x:c r="J39" s="15" t="str">
        <x:f>IF(AND(I39=1,H39="OK",COUNTIFS($B$10:$B$309,B39,$H$10:$H$309,"&lt;&gt;OK")=0),SUMIFS($G$10:$G$309,$B$10:$B$309,B39),"")</x:f>
      </x:c>
      <x:c r="K39" s="15" t="str">
        <x:f>IF(ISNUMBER(J39),SUMIFS('Cobros'!$D$10:$D$309,'Cobros'!$B$10:$B$309,B39,'Cobros'!$E$10:$E$309,"OK"),"")</x:f>
      </x:c>
      <x:c r="L39" s="15" t="str">
        <x:f>IF(ISNUMBER(J39),MAX(ROUND(J39-K39,2),0),"")</x:f>
      </x:c>
      <x:c r="M39" s="15" t="str">
        <x:f>IF(ISNUMBER(J39),MAX(ROUND(K39-J39,2),0),"")</x:f>
      </x:c>
      <x:c r="N39" s="9" t="str">
        <x:f>IF(B39="","",IF(COUNTIFS($B$10:$B$309,B39,$H$10:$H$309,"&lt;&gt;OK")&gt;0,"Revisar ticket",IF(I39&lt;&gt;1,"Ver primera línea",IF(M39&gt;0,"Exceso de cobro",IF(L39=0,"Cobrado",IF(K39&gt;0,"Cobro parcial","Pendiente"))))))</x:f>
      </x:c>
    </x:row>
    <x:row r="40" ht="30" customHeight="1">
      <x:c r="A40" s="11"/>
      <x:c r="B40" s="12"/>
      <x:c r="C40" s="10"/>
      <x:c r="D40" s="13"/>
      <x:c r="E40" s="14"/>
      <x:c r="F40" s="14"/>
      <x:c r="G40" s="15" t="str">
        <x:f>IF(H40="OK",ROUND(D40*E40-F40,2),"")</x:f>
      </x:c>
      <x:c r="H40" s="9" t="str">
        <x:f>IF(COUNTA(A40:F40)=0,"",IF(NOT(ISNUMBER(A40)),"Fecha no válida",IF(OR(A40&lt;DATE(2000,1,1),A40&gt;DATE(2099,12,31),A40&lt;&gt;INT(A40)),"Fecha no válida",IF(OR(B40="",B40&lt;&gt;TRIM(B40),ISNUMBER(SEARCH("~*",B40)),ISNUMBER(SEARCH("~?",B40)),ISNUMBER(SEARCH("~~",B40))),"Revisa número venta",IF(COUNTIFS($B$10:$B$309,B40,$A$10:$A$309,"&lt;&gt;"&amp;A40)&gt;0,"Fechas distintas ticket",IF(C40="","Falta producto",IF(OR(NOT(ISNUMBER(D40)),D40&lt;=0),"Cantidad no válida",IF(OR(ISBLANK(E40),NOT(ISNUMBER(E40)),E40&lt;0),"Precio no válido",IF(OR(ISBLANK(F40),NOT(ISNUMBER(F40)),F40&lt;0,F40&gt;ROUND(D40*E40,2)),"Descuento no válido","OK")))))))))</x:f>
      </x:c>
      <x:c r="I40" s="9" t="n">
        <x:f>IF(B40="",0,IF(AND(COUNTIFS($B$10:B40,B40)=1,COUNTIFS($B$10:$B$309,B40,$H$10:$H$309,"&lt;&gt;OK")=0),1,0))</x:f>
        <x:v>0</x:v>
      </x:c>
      <x:c r="J40" s="15" t="str">
        <x:f>IF(AND(I40=1,H40="OK",COUNTIFS($B$10:$B$309,B40,$H$10:$H$309,"&lt;&gt;OK")=0),SUMIFS($G$10:$G$309,$B$10:$B$309,B40),"")</x:f>
      </x:c>
      <x:c r="K40" s="15" t="str">
        <x:f>IF(ISNUMBER(J40),SUMIFS('Cobros'!$D$10:$D$309,'Cobros'!$B$10:$B$309,B40,'Cobros'!$E$10:$E$309,"OK"),"")</x:f>
      </x:c>
      <x:c r="L40" s="15" t="str">
        <x:f>IF(ISNUMBER(J40),MAX(ROUND(J40-K40,2),0),"")</x:f>
      </x:c>
      <x:c r="M40" s="15" t="str">
        <x:f>IF(ISNUMBER(J40),MAX(ROUND(K40-J40,2),0),"")</x:f>
      </x:c>
      <x:c r="N40" s="9" t="str">
        <x:f>IF(B40="","",IF(COUNTIFS($B$10:$B$309,B40,$H$10:$H$309,"&lt;&gt;OK")&gt;0,"Revisar ticket",IF(I40&lt;&gt;1,"Ver primera línea",IF(M40&gt;0,"Exceso de cobro",IF(L40=0,"Cobrado",IF(K40&gt;0,"Cobro parcial","Pendiente"))))))</x:f>
      </x:c>
    </x:row>
    <x:row r="41" ht="30" customHeight="1">
      <x:c r="A41" s="11"/>
      <x:c r="B41" s="12"/>
      <x:c r="C41" s="10"/>
      <x:c r="D41" s="13"/>
      <x:c r="E41" s="14"/>
      <x:c r="F41" s="14"/>
      <x:c r="G41" s="15" t="str">
        <x:f>IF(H41="OK",ROUND(D41*E41-F41,2),"")</x:f>
      </x:c>
      <x:c r="H41" s="9" t="str">
        <x:f>IF(COUNTA(A41:F41)=0,"",IF(NOT(ISNUMBER(A41)),"Fecha no válida",IF(OR(A41&lt;DATE(2000,1,1),A41&gt;DATE(2099,12,31),A41&lt;&gt;INT(A41)),"Fecha no válida",IF(OR(B41="",B41&lt;&gt;TRIM(B41),ISNUMBER(SEARCH("~*",B41)),ISNUMBER(SEARCH("~?",B41)),ISNUMBER(SEARCH("~~",B41))),"Revisa número venta",IF(COUNTIFS($B$10:$B$309,B41,$A$10:$A$309,"&lt;&gt;"&amp;A41)&gt;0,"Fechas distintas ticket",IF(C41="","Falta producto",IF(OR(NOT(ISNUMBER(D41)),D41&lt;=0),"Cantidad no válida",IF(OR(ISBLANK(E41),NOT(ISNUMBER(E41)),E41&lt;0),"Precio no válido",IF(OR(ISBLANK(F41),NOT(ISNUMBER(F41)),F41&lt;0,F41&gt;ROUND(D41*E41,2)),"Descuento no válido","OK")))))))))</x:f>
      </x:c>
      <x:c r="I41" s="9" t="n">
        <x:f>IF(B41="",0,IF(AND(COUNTIFS($B$10:B41,B41)=1,COUNTIFS($B$10:$B$309,B41,$H$10:$H$309,"&lt;&gt;OK")=0),1,0))</x:f>
        <x:v>0</x:v>
      </x:c>
      <x:c r="J41" s="15" t="str">
        <x:f>IF(AND(I41=1,H41="OK",COUNTIFS($B$10:$B$309,B41,$H$10:$H$309,"&lt;&gt;OK")=0),SUMIFS($G$10:$G$309,$B$10:$B$309,B41),"")</x:f>
      </x:c>
      <x:c r="K41" s="15" t="str">
        <x:f>IF(ISNUMBER(J41),SUMIFS('Cobros'!$D$10:$D$309,'Cobros'!$B$10:$B$309,B41,'Cobros'!$E$10:$E$309,"OK"),"")</x:f>
      </x:c>
      <x:c r="L41" s="15" t="str">
        <x:f>IF(ISNUMBER(J41),MAX(ROUND(J41-K41,2),0),"")</x:f>
      </x:c>
      <x:c r="M41" s="15" t="str">
        <x:f>IF(ISNUMBER(J41),MAX(ROUND(K41-J41,2),0),"")</x:f>
      </x:c>
      <x:c r="N41" s="9" t="str">
        <x:f>IF(B41="","",IF(COUNTIFS($B$10:$B$309,B41,$H$10:$H$309,"&lt;&gt;OK")&gt;0,"Revisar ticket",IF(I41&lt;&gt;1,"Ver primera línea",IF(M41&gt;0,"Exceso de cobro",IF(L41=0,"Cobrado",IF(K41&gt;0,"Cobro parcial","Pendiente"))))))</x:f>
      </x:c>
    </x:row>
    <x:row r="42" ht="30" customHeight="1">
      <x:c r="A42" s="11"/>
      <x:c r="B42" s="12"/>
      <x:c r="C42" s="10"/>
      <x:c r="D42" s="13"/>
      <x:c r="E42" s="14"/>
      <x:c r="F42" s="14"/>
      <x:c r="G42" s="15" t="str">
        <x:f>IF(H42="OK",ROUND(D42*E42-F42,2),"")</x:f>
      </x:c>
      <x:c r="H42" s="9" t="str">
        <x:f>IF(COUNTA(A42:F42)=0,"",IF(NOT(ISNUMBER(A42)),"Fecha no válida",IF(OR(A42&lt;DATE(2000,1,1),A42&gt;DATE(2099,12,31),A42&lt;&gt;INT(A42)),"Fecha no válida",IF(OR(B42="",B42&lt;&gt;TRIM(B42),ISNUMBER(SEARCH("~*",B42)),ISNUMBER(SEARCH("~?",B42)),ISNUMBER(SEARCH("~~",B42))),"Revisa número venta",IF(COUNTIFS($B$10:$B$309,B42,$A$10:$A$309,"&lt;&gt;"&amp;A42)&gt;0,"Fechas distintas ticket",IF(C42="","Falta producto",IF(OR(NOT(ISNUMBER(D42)),D42&lt;=0),"Cantidad no válida",IF(OR(ISBLANK(E42),NOT(ISNUMBER(E42)),E42&lt;0),"Precio no válido",IF(OR(ISBLANK(F42),NOT(ISNUMBER(F42)),F42&lt;0,F42&gt;ROUND(D42*E42,2)),"Descuento no válido","OK")))))))))</x:f>
      </x:c>
      <x:c r="I42" s="9" t="n">
        <x:f>IF(B42="",0,IF(AND(COUNTIFS($B$10:B42,B42)=1,COUNTIFS($B$10:$B$309,B42,$H$10:$H$309,"&lt;&gt;OK")=0),1,0))</x:f>
        <x:v>0</x:v>
      </x:c>
      <x:c r="J42" s="15" t="str">
        <x:f>IF(AND(I42=1,H42="OK",COUNTIFS($B$10:$B$309,B42,$H$10:$H$309,"&lt;&gt;OK")=0),SUMIFS($G$10:$G$309,$B$10:$B$309,B42),"")</x:f>
      </x:c>
      <x:c r="K42" s="15" t="str">
        <x:f>IF(ISNUMBER(J42),SUMIFS('Cobros'!$D$10:$D$309,'Cobros'!$B$10:$B$309,B42,'Cobros'!$E$10:$E$309,"OK"),"")</x:f>
      </x:c>
      <x:c r="L42" s="15" t="str">
        <x:f>IF(ISNUMBER(J42),MAX(ROUND(J42-K42,2),0),"")</x:f>
      </x:c>
      <x:c r="M42" s="15" t="str">
        <x:f>IF(ISNUMBER(J42),MAX(ROUND(K42-J42,2),0),"")</x:f>
      </x:c>
      <x:c r="N42" s="9" t="str">
        <x:f>IF(B42="","",IF(COUNTIFS($B$10:$B$309,B42,$H$10:$H$309,"&lt;&gt;OK")&gt;0,"Revisar ticket",IF(I42&lt;&gt;1,"Ver primera línea",IF(M42&gt;0,"Exceso de cobro",IF(L42=0,"Cobrado",IF(K42&gt;0,"Cobro parcial","Pendiente"))))))</x:f>
      </x:c>
    </x:row>
    <x:row r="43" ht="30" customHeight="1">
      <x:c r="A43" s="11"/>
      <x:c r="B43" s="12"/>
      <x:c r="C43" s="10"/>
      <x:c r="D43" s="13"/>
      <x:c r="E43" s="14"/>
      <x:c r="F43" s="14"/>
      <x:c r="G43" s="15" t="str">
        <x:f>IF(H43="OK",ROUND(D43*E43-F43,2),"")</x:f>
      </x:c>
      <x:c r="H43" s="9" t="str">
        <x:f>IF(COUNTA(A43:F43)=0,"",IF(NOT(ISNUMBER(A43)),"Fecha no válida",IF(OR(A43&lt;DATE(2000,1,1),A43&gt;DATE(2099,12,31),A43&lt;&gt;INT(A43)),"Fecha no válida",IF(OR(B43="",B43&lt;&gt;TRIM(B43),ISNUMBER(SEARCH("~*",B43)),ISNUMBER(SEARCH("~?",B43)),ISNUMBER(SEARCH("~~",B43))),"Revisa número venta",IF(COUNTIFS($B$10:$B$309,B43,$A$10:$A$309,"&lt;&gt;"&amp;A43)&gt;0,"Fechas distintas ticket",IF(C43="","Falta producto",IF(OR(NOT(ISNUMBER(D43)),D43&lt;=0),"Cantidad no válida",IF(OR(ISBLANK(E43),NOT(ISNUMBER(E43)),E43&lt;0),"Precio no válido",IF(OR(ISBLANK(F43),NOT(ISNUMBER(F43)),F43&lt;0,F43&gt;ROUND(D43*E43,2)),"Descuento no válido","OK")))))))))</x:f>
      </x:c>
      <x:c r="I43" s="9" t="n">
        <x:f>IF(B43="",0,IF(AND(COUNTIFS($B$10:B43,B43)=1,COUNTIFS($B$10:$B$309,B43,$H$10:$H$309,"&lt;&gt;OK")=0),1,0))</x:f>
        <x:v>0</x:v>
      </x:c>
      <x:c r="J43" s="15" t="str">
        <x:f>IF(AND(I43=1,H43="OK",COUNTIFS($B$10:$B$309,B43,$H$10:$H$309,"&lt;&gt;OK")=0),SUMIFS($G$10:$G$309,$B$10:$B$309,B43),"")</x:f>
      </x:c>
      <x:c r="K43" s="15" t="str">
        <x:f>IF(ISNUMBER(J43),SUMIFS('Cobros'!$D$10:$D$309,'Cobros'!$B$10:$B$309,B43,'Cobros'!$E$10:$E$309,"OK"),"")</x:f>
      </x:c>
      <x:c r="L43" s="15" t="str">
        <x:f>IF(ISNUMBER(J43),MAX(ROUND(J43-K43,2),0),"")</x:f>
      </x:c>
      <x:c r="M43" s="15" t="str">
        <x:f>IF(ISNUMBER(J43),MAX(ROUND(K43-J43,2),0),"")</x:f>
      </x:c>
      <x:c r="N43" s="9" t="str">
        <x:f>IF(B43="","",IF(COUNTIFS($B$10:$B$309,B43,$H$10:$H$309,"&lt;&gt;OK")&gt;0,"Revisar ticket",IF(I43&lt;&gt;1,"Ver primera línea",IF(M43&gt;0,"Exceso de cobro",IF(L43=0,"Cobrado",IF(K43&gt;0,"Cobro parcial","Pendiente"))))))</x:f>
      </x:c>
    </x:row>
    <x:row r="44" ht="30" customHeight="1">
      <x:c r="A44" s="11"/>
      <x:c r="B44" s="12"/>
      <x:c r="C44" s="10"/>
      <x:c r="D44" s="13"/>
      <x:c r="E44" s="14"/>
      <x:c r="F44" s="14"/>
      <x:c r="G44" s="15" t="str">
        <x:f>IF(H44="OK",ROUND(D44*E44-F44,2),"")</x:f>
      </x:c>
      <x:c r="H44" s="9" t="str">
        <x:f>IF(COUNTA(A44:F44)=0,"",IF(NOT(ISNUMBER(A44)),"Fecha no válida",IF(OR(A44&lt;DATE(2000,1,1),A44&gt;DATE(2099,12,31),A44&lt;&gt;INT(A44)),"Fecha no válida",IF(OR(B44="",B44&lt;&gt;TRIM(B44),ISNUMBER(SEARCH("~*",B44)),ISNUMBER(SEARCH("~?",B44)),ISNUMBER(SEARCH("~~",B44))),"Revisa número venta",IF(COUNTIFS($B$10:$B$309,B44,$A$10:$A$309,"&lt;&gt;"&amp;A44)&gt;0,"Fechas distintas ticket",IF(C44="","Falta producto",IF(OR(NOT(ISNUMBER(D44)),D44&lt;=0),"Cantidad no válida",IF(OR(ISBLANK(E44),NOT(ISNUMBER(E44)),E44&lt;0),"Precio no válido",IF(OR(ISBLANK(F44),NOT(ISNUMBER(F44)),F44&lt;0,F44&gt;ROUND(D44*E44,2)),"Descuento no válido","OK")))))))))</x:f>
      </x:c>
      <x:c r="I44" s="9" t="n">
        <x:f>IF(B44="",0,IF(AND(COUNTIFS($B$10:B44,B44)=1,COUNTIFS($B$10:$B$309,B44,$H$10:$H$309,"&lt;&gt;OK")=0),1,0))</x:f>
        <x:v>0</x:v>
      </x:c>
      <x:c r="J44" s="15" t="str">
        <x:f>IF(AND(I44=1,H44="OK",COUNTIFS($B$10:$B$309,B44,$H$10:$H$309,"&lt;&gt;OK")=0),SUMIFS($G$10:$G$309,$B$10:$B$309,B44),"")</x:f>
      </x:c>
      <x:c r="K44" s="15" t="str">
        <x:f>IF(ISNUMBER(J44),SUMIFS('Cobros'!$D$10:$D$309,'Cobros'!$B$10:$B$309,B44,'Cobros'!$E$10:$E$309,"OK"),"")</x:f>
      </x:c>
      <x:c r="L44" s="15" t="str">
        <x:f>IF(ISNUMBER(J44),MAX(ROUND(J44-K44,2),0),"")</x:f>
      </x:c>
      <x:c r="M44" s="15" t="str">
        <x:f>IF(ISNUMBER(J44),MAX(ROUND(K44-J44,2),0),"")</x:f>
      </x:c>
      <x:c r="N44" s="9" t="str">
        <x:f>IF(B44="","",IF(COUNTIFS($B$10:$B$309,B44,$H$10:$H$309,"&lt;&gt;OK")&gt;0,"Revisar ticket",IF(I44&lt;&gt;1,"Ver primera línea",IF(M44&gt;0,"Exceso de cobro",IF(L44=0,"Cobrado",IF(K44&gt;0,"Cobro parcial","Pendiente"))))))</x:f>
      </x:c>
    </x:row>
    <x:row r="45" ht="30" customHeight="1">
      <x:c r="A45" s="11"/>
      <x:c r="B45" s="12"/>
      <x:c r="C45" s="10"/>
      <x:c r="D45" s="13"/>
      <x:c r="E45" s="14"/>
      <x:c r="F45" s="14"/>
      <x:c r="G45" s="15" t="str">
        <x:f>IF(H45="OK",ROUND(D45*E45-F45,2),"")</x:f>
      </x:c>
      <x:c r="H45" s="9" t="str">
        <x:f>IF(COUNTA(A45:F45)=0,"",IF(NOT(ISNUMBER(A45)),"Fecha no válida",IF(OR(A45&lt;DATE(2000,1,1),A45&gt;DATE(2099,12,31),A45&lt;&gt;INT(A45)),"Fecha no válida",IF(OR(B45="",B45&lt;&gt;TRIM(B45),ISNUMBER(SEARCH("~*",B45)),ISNUMBER(SEARCH("~?",B45)),ISNUMBER(SEARCH("~~",B45))),"Revisa número venta",IF(COUNTIFS($B$10:$B$309,B45,$A$10:$A$309,"&lt;&gt;"&amp;A45)&gt;0,"Fechas distintas ticket",IF(C45="","Falta producto",IF(OR(NOT(ISNUMBER(D45)),D45&lt;=0),"Cantidad no válida",IF(OR(ISBLANK(E45),NOT(ISNUMBER(E45)),E45&lt;0),"Precio no válido",IF(OR(ISBLANK(F45),NOT(ISNUMBER(F45)),F45&lt;0,F45&gt;ROUND(D45*E45,2)),"Descuento no válido","OK")))))))))</x:f>
      </x:c>
      <x:c r="I45" s="9" t="n">
        <x:f>IF(B45="",0,IF(AND(COUNTIFS($B$10:B45,B45)=1,COUNTIFS($B$10:$B$309,B45,$H$10:$H$309,"&lt;&gt;OK")=0),1,0))</x:f>
        <x:v>0</x:v>
      </x:c>
      <x:c r="J45" s="15" t="str">
        <x:f>IF(AND(I45=1,H45="OK",COUNTIFS($B$10:$B$309,B45,$H$10:$H$309,"&lt;&gt;OK")=0),SUMIFS($G$10:$G$309,$B$10:$B$309,B45),"")</x:f>
      </x:c>
      <x:c r="K45" s="15" t="str">
        <x:f>IF(ISNUMBER(J45),SUMIFS('Cobros'!$D$10:$D$309,'Cobros'!$B$10:$B$309,B45,'Cobros'!$E$10:$E$309,"OK"),"")</x:f>
      </x:c>
      <x:c r="L45" s="15" t="str">
        <x:f>IF(ISNUMBER(J45),MAX(ROUND(J45-K45,2),0),"")</x:f>
      </x:c>
      <x:c r="M45" s="15" t="str">
        <x:f>IF(ISNUMBER(J45),MAX(ROUND(K45-J45,2),0),"")</x:f>
      </x:c>
      <x:c r="N45" s="9" t="str">
        <x:f>IF(B45="","",IF(COUNTIFS($B$10:$B$309,B45,$H$10:$H$309,"&lt;&gt;OK")&gt;0,"Revisar ticket",IF(I45&lt;&gt;1,"Ver primera línea",IF(M45&gt;0,"Exceso de cobro",IF(L45=0,"Cobrado",IF(K45&gt;0,"Cobro parcial","Pendiente"))))))</x:f>
      </x:c>
    </x:row>
    <x:row r="46" ht="30" customHeight="1">
      <x:c r="A46" s="11"/>
      <x:c r="B46" s="12"/>
      <x:c r="C46" s="10"/>
      <x:c r="D46" s="13"/>
      <x:c r="E46" s="14"/>
      <x:c r="F46" s="14"/>
      <x:c r="G46" s="15" t="str">
        <x:f>IF(H46="OK",ROUND(D46*E46-F46,2),"")</x:f>
      </x:c>
      <x:c r="H46" s="9" t="str">
        <x:f>IF(COUNTA(A46:F46)=0,"",IF(NOT(ISNUMBER(A46)),"Fecha no válida",IF(OR(A46&lt;DATE(2000,1,1),A46&gt;DATE(2099,12,31),A46&lt;&gt;INT(A46)),"Fecha no válida",IF(OR(B46="",B46&lt;&gt;TRIM(B46),ISNUMBER(SEARCH("~*",B46)),ISNUMBER(SEARCH("~?",B46)),ISNUMBER(SEARCH("~~",B46))),"Revisa número venta",IF(COUNTIFS($B$10:$B$309,B46,$A$10:$A$309,"&lt;&gt;"&amp;A46)&gt;0,"Fechas distintas ticket",IF(C46="","Falta producto",IF(OR(NOT(ISNUMBER(D46)),D46&lt;=0),"Cantidad no válida",IF(OR(ISBLANK(E46),NOT(ISNUMBER(E46)),E46&lt;0),"Precio no válido",IF(OR(ISBLANK(F46),NOT(ISNUMBER(F46)),F46&lt;0,F46&gt;ROUND(D46*E46,2)),"Descuento no válido","OK")))))))))</x:f>
      </x:c>
      <x:c r="I46" s="9" t="n">
        <x:f>IF(B46="",0,IF(AND(COUNTIFS($B$10:B46,B46)=1,COUNTIFS($B$10:$B$309,B46,$H$10:$H$309,"&lt;&gt;OK")=0),1,0))</x:f>
        <x:v>0</x:v>
      </x:c>
      <x:c r="J46" s="15" t="str">
        <x:f>IF(AND(I46=1,H46="OK",COUNTIFS($B$10:$B$309,B46,$H$10:$H$309,"&lt;&gt;OK")=0),SUMIFS($G$10:$G$309,$B$10:$B$309,B46),"")</x:f>
      </x:c>
      <x:c r="K46" s="15" t="str">
        <x:f>IF(ISNUMBER(J46),SUMIFS('Cobros'!$D$10:$D$309,'Cobros'!$B$10:$B$309,B46,'Cobros'!$E$10:$E$309,"OK"),"")</x:f>
      </x:c>
      <x:c r="L46" s="15" t="str">
        <x:f>IF(ISNUMBER(J46),MAX(ROUND(J46-K46,2),0),"")</x:f>
      </x:c>
      <x:c r="M46" s="15" t="str">
        <x:f>IF(ISNUMBER(J46),MAX(ROUND(K46-J46,2),0),"")</x:f>
      </x:c>
      <x:c r="N46" s="9" t="str">
        <x:f>IF(B46="","",IF(COUNTIFS($B$10:$B$309,B46,$H$10:$H$309,"&lt;&gt;OK")&gt;0,"Revisar ticket",IF(I46&lt;&gt;1,"Ver primera línea",IF(M46&gt;0,"Exceso de cobro",IF(L46=0,"Cobrado",IF(K46&gt;0,"Cobro parcial","Pendiente"))))))</x:f>
      </x:c>
    </x:row>
    <x:row r="47" ht="30" customHeight="1">
      <x:c r="A47" s="11"/>
      <x:c r="B47" s="12"/>
      <x:c r="C47" s="10"/>
      <x:c r="D47" s="13"/>
      <x:c r="E47" s="14"/>
      <x:c r="F47" s="14"/>
      <x:c r="G47" s="15" t="str">
        <x:f>IF(H47="OK",ROUND(D47*E47-F47,2),"")</x:f>
      </x:c>
      <x:c r="H47" s="9" t="str">
        <x:f>IF(COUNTA(A47:F47)=0,"",IF(NOT(ISNUMBER(A47)),"Fecha no válida",IF(OR(A47&lt;DATE(2000,1,1),A47&gt;DATE(2099,12,31),A47&lt;&gt;INT(A47)),"Fecha no válida",IF(OR(B47="",B47&lt;&gt;TRIM(B47),ISNUMBER(SEARCH("~*",B47)),ISNUMBER(SEARCH("~?",B47)),ISNUMBER(SEARCH("~~",B47))),"Revisa número venta",IF(COUNTIFS($B$10:$B$309,B47,$A$10:$A$309,"&lt;&gt;"&amp;A47)&gt;0,"Fechas distintas ticket",IF(C47="","Falta producto",IF(OR(NOT(ISNUMBER(D47)),D47&lt;=0),"Cantidad no válida",IF(OR(ISBLANK(E47),NOT(ISNUMBER(E47)),E47&lt;0),"Precio no válido",IF(OR(ISBLANK(F47),NOT(ISNUMBER(F47)),F47&lt;0,F47&gt;ROUND(D47*E47,2)),"Descuento no válido","OK")))))))))</x:f>
      </x:c>
      <x:c r="I47" s="9" t="n">
        <x:f>IF(B47="",0,IF(AND(COUNTIFS($B$10:B47,B47)=1,COUNTIFS($B$10:$B$309,B47,$H$10:$H$309,"&lt;&gt;OK")=0),1,0))</x:f>
        <x:v>0</x:v>
      </x:c>
      <x:c r="J47" s="15" t="str">
        <x:f>IF(AND(I47=1,H47="OK",COUNTIFS($B$10:$B$309,B47,$H$10:$H$309,"&lt;&gt;OK")=0),SUMIFS($G$10:$G$309,$B$10:$B$309,B47),"")</x:f>
      </x:c>
      <x:c r="K47" s="15" t="str">
        <x:f>IF(ISNUMBER(J47),SUMIFS('Cobros'!$D$10:$D$309,'Cobros'!$B$10:$B$309,B47,'Cobros'!$E$10:$E$309,"OK"),"")</x:f>
      </x:c>
      <x:c r="L47" s="15" t="str">
        <x:f>IF(ISNUMBER(J47),MAX(ROUND(J47-K47,2),0),"")</x:f>
      </x:c>
      <x:c r="M47" s="15" t="str">
        <x:f>IF(ISNUMBER(J47),MAX(ROUND(K47-J47,2),0),"")</x:f>
      </x:c>
      <x:c r="N47" s="9" t="str">
        <x:f>IF(B47="","",IF(COUNTIFS($B$10:$B$309,B47,$H$10:$H$309,"&lt;&gt;OK")&gt;0,"Revisar ticket",IF(I47&lt;&gt;1,"Ver primera línea",IF(M47&gt;0,"Exceso de cobro",IF(L47=0,"Cobrado",IF(K47&gt;0,"Cobro parcial","Pendiente"))))))</x:f>
      </x:c>
    </x:row>
    <x:row r="48" ht="30" customHeight="1">
      <x:c r="A48" s="11"/>
      <x:c r="B48" s="12"/>
      <x:c r="C48" s="10"/>
      <x:c r="D48" s="13"/>
      <x:c r="E48" s="14"/>
      <x:c r="F48" s="14"/>
      <x:c r="G48" s="15" t="str">
        <x:f>IF(H48="OK",ROUND(D48*E48-F48,2),"")</x:f>
      </x:c>
      <x:c r="H48" s="9" t="str">
        <x:f>IF(COUNTA(A48:F48)=0,"",IF(NOT(ISNUMBER(A48)),"Fecha no válida",IF(OR(A48&lt;DATE(2000,1,1),A48&gt;DATE(2099,12,31),A48&lt;&gt;INT(A48)),"Fecha no válida",IF(OR(B48="",B48&lt;&gt;TRIM(B48),ISNUMBER(SEARCH("~*",B48)),ISNUMBER(SEARCH("~?",B48)),ISNUMBER(SEARCH("~~",B48))),"Revisa número venta",IF(COUNTIFS($B$10:$B$309,B48,$A$10:$A$309,"&lt;&gt;"&amp;A48)&gt;0,"Fechas distintas ticket",IF(C48="","Falta producto",IF(OR(NOT(ISNUMBER(D48)),D48&lt;=0),"Cantidad no válida",IF(OR(ISBLANK(E48),NOT(ISNUMBER(E48)),E48&lt;0),"Precio no válido",IF(OR(ISBLANK(F48),NOT(ISNUMBER(F48)),F48&lt;0,F48&gt;ROUND(D48*E48,2)),"Descuento no válido","OK")))))))))</x:f>
      </x:c>
      <x:c r="I48" s="9" t="n">
        <x:f>IF(B48="",0,IF(AND(COUNTIFS($B$10:B48,B48)=1,COUNTIFS($B$10:$B$309,B48,$H$10:$H$309,"&lt;&gt;OK")=0),1,0))</x:f>
        <x:v>0</x:v>
      </x:c>
      <x:c r="J48" s="15" t="str">
        <x:f>IF(AND(I48=1,H48="OK",COUNTIFS($B$10:$B$309,B48,$H$10:$H$309,"&lt;&gt;OK")=0),SUMIFS($G$10:$G$309,$B$10:$B$309,B48),"")</x:f>
      </x:c>
      <x:c r="K48" s="15" t="str">
        <x:f>IF(ISNUMBER(J48),SUMIFS('Cobros'!$D$10:$D$309,'Cobros'!$B$10:$B$309,B48,'Cobros'!$E$10:$E$309,"OK"),"")</x:f>
      </x:c>
      <x:c r="L48" s="15" t="str">
        <x:f>IF(ISNUMBER(J48),MAX(ROUND(J48-K48,2),0),"")</x:f>
      </x:c>
      <x:c r="M48" s="15" t="str">
        <x:f>IF(ISNUMBER(J48),MAX(ROUND(K48-J48,2),0),"")</x:f>
      </x:c>
      <x:c r="N48" s="9" t="str">
        <x:f>IF(B48="","",IF(COUNTIFS($B$10:$B$309,B48,$H$10:$H$309,"&lt;&gt;OK")&gt;0,"Revisar ticket",IF(I48&lt;&gt;1,"Ver primera línea",IF(M48&gt;0,"Exceso de cobro",IF(L48=0,"Cobrado",IF(K48&gt;0,"Cobro parcial","Pendiente"))))))</x:f>
      </x:c>
    </x:row>
    <x:row r="49" ht="30" customHeight="1">
      <x:c r="A49" s="11"/>
      <x:c r="B49" s="12"/>
      <x:c r="C49" s="10"/>
      <x:c r="D49" s="13"/>
      <x:c r="E49" s="14"/>
      <x:c r="F49" s="14"/>
      <x:c r="G49" s="15" t="str">
        <x:f>IF(H49="OK",ROUND(D49*E49-F49,2),"")</x:f>
      </x:c>
      <x:c r="H49" s="9" t="str">
        <x:f>IF(COUNTA(A49:F49)=0,"",IF(NOT(ISNUMBER(A49)),"Fecha no válida",IF(OR(A49&lt;DATE(2000,1,1),A49&gt;DATE(2099,12,31),A49&lt;&gt;INT(A49)),"Fecha no válida",IF(OR(B49="",B49&lt;&gt;TRIM(B49),ISNUMBER(SEARCH("~*",B49)),ISNUMBER(SEARCH("~?",B49)),ISNUMBER(SEARCH("~~",B49))),"Revisa número venta",IF(COUNTIFS($B$10:$B$309,B49,$A$10:$A$309,"&lt;&gt;"&amp;A49)&gt;0,"Fechas distintas ticket",IF(C49="","Falta producto",IF(OR(NOT(ISNUMBER(D49)),D49&lt;=0),"Cantidad no válida",IF(OR(ISBLANK(E49),NOT(ISNUMBER(E49)),E49&lt;0),"Precio no válido",IF(OR(ISBLANK(F49),NOT(ISNUMBER(F49)),F49&lt;0,F49&gt;ROUND(D49*E49,2)),"Descuento no válido","OK")))))))))</x:f>
      </x:c>
      <x:c r="I49" s="9" t="n">
        <x:f>IF(B49="",0,IF(AND(COUNTIFS($B$10:B49,B49)=1,COUNTIFS($B$10:$B$309,B49,$H$10:$H$309,"&lt;&gt;OK")=0),1,0))</x:f>
        <x:v>0</x:v>
      </x:c>
      <x:c r="J49" s="15" t="str">
        <x:f>IF(AND(I49=1,H49="OK",COUNTIFS($B$10:$B$309,B49,$H$10:$H$309,"&lt;&gt;OK")=0),SUMIFS($G$10:$G$309,$B$10:$B$309,B49),"")</x:f>
      </x:c>
      <x:c r="K49" s="15" t="str">
        <x:f>IF(ISNUMBER(J49),SUMIFS('Cobros'!$D$10:$D$309,'Cobros'!$B$10:$B$309,B49,'Cobros'!$E$10:$E$309,"OK"),"")</x:f>
      </x:c>
      <x:c r="L49" s="15" t="str">
        <x:f>IF(ISNUMBER(J49),MAX(ROUND(J49-K49,2),0),"")</x:f>
      </x:c>
      <x:c r="M49" s="15" t="str">
        <x:f>IF(ISNUMBER(J49),MAX(ROUND(K49-J49,2),0),"")</x:f>
      </x:c>
      <x:c r="N49" s="9" t="str">
        <x:f>IF(B49="","",IF(COUNTIFS($B$10:$B$309,B49,$H$10:$H$309,"&lt;&gt;OK")&gt;0,"Revisar ticket",IF(I49&lt;&gt;1,"Ver primera línea",IF(M49&gt;0,"Exceso de cobro",IF(L49=0,"Cobrado",IF(K49&gt;0,"Cobro parcial","Pendiente"))))))</x:f>
      </x:c>
    </x:row>
    <x:row r="50" ht="30" customHeight="1">
      <x:c r="A50" s="11"/>
      <x:c r="B50" s="12"/>
      <x:c r="C50" s="10"/>
      <x:c r="D50" s="13"/>
      <x:c r="E50" s="14"/>
      <x:c r="F50" s="14"/>
      <x:c r="G50" s="15" t="str">
        <x:f>IF(H50="OK",ROUND(D50*E50-F50,2),"")</x:f>
      </x:c>
      <x:c r="H50" s="9" t="str">
        <x:f>IF(COUNTA(A50:F50)=0,"",IF(NOT(ISNUMBER(A50)),"Fecha no válida",IF(OR(A50&lt;DATE(2000,1,1),A50&gt;DATE(2099,12,31),A50&lt;&gt;INT(A50)),"Fecha no válida",IF(OR(B50="",B50&lt;&gt;TRIM(B50),ISNUMBER(SEARCH("~*",B50)),ISNUMBER(SEARCH("~?",B50)),ISNUMBER(SEARCH("~~",B50))),"Revisa número venta",IF(COUNTIFS($B$10:$B$309,B50,$A$10:$A$309,"&lt;&gt;"&amp;A50)&gt;0,"Fechas distintas ticket",IF(C50="","Falta producto",IF(OR(NOT(ISNUMBER(D50)),D50&lt;=0),"Cantidad no válida",IF(OR(ISBLANK(E50),NOT(ISNUMBER(E50)),E50&lt;0),"Precio no válido",IF(OR(ISBLANK(F50),NOT(ISNUMBER(F50)),F50&lt;0,F50&gt;ROUND(D50*E50,2)),"Descuento no válido","OK")))))))))</x:f>
      </x:c>
      <x:c r="I50" s="9" t="n">
        <x:f>IF(B50="",0,IF(AND(COUNTIFS($B$10:B50,B50)=1,COUNTIFS($B$10:$B$309,B50,$H$10:$H$309,"&lt;&gt;OK")=0),1,0))</x:f>
        <x:v>0</x:v>
      </x:c>
      <x:c r="J50" s="15" t="str">
        <x:f>IF(AND(I50=1,H50="OK",COUNTIFS($B$10:$B$309,B50,$H$10:$H$309,"&lt;&gt;OK")=0),SUMIFS($G$10:$G$309,$B$10:$B$309,B50),"")</x:f>
      </x:c>
      <x:c r="K50" s="15" t="str">
        <x:f>IF(ISNUMBER(J50),SUMIFS('Cobros'!$D$10:$D$309,'Cobros'!$B$10:$B$309,B50,'Cobros'!$E$10:$E$309,"OK"),"")</x:f>
      </x:c>
      <x:c r="L50" s="15" t="str">
        <x:f>IF(ISNUMBER(J50),MAX(ROUND(J50-K50,2),0),"")</x:f>
      </x:c>
      <x:c r="M50" s="15" t="str">
        <x:f>IF(ISNUMBER(J50),MAX(ROUND(K50-J50,2),0),"")</x:f>
      </x:c>
      <x:c r="N50" s="9" t="str">
        <x:f>IF(B50="","",IF(COUNTIFS($B$10:$B$309,B50,$H$10:$H$309,"&lt;&gt;OK")&gt;0,"Revisar ticket",IF(I50&lt;&gt;1,"Ver primera línea",IF(M50&gt;0,"Exceso de cobro",IF(L50=0,"Cobrado",IF(K50&gt;0,"Cobro parcial","Pendiente"))))))</x:f>
      </x:c>
    </x:row>
    <x:row r="51" ht="30" customHeight="1">
      <x:c r="A51" s="11"/>
      <x:c r="B51" s="12"/>
      <x:c r="C51" s="10"/>
      <x:c r="D51" s="13"/>
      <x:c r="E51" s="14"/>
      <x:c r="F51" s="14"/>
      <x:c r="G51" s="15" t="str">
        <x:f>IF(H51="OK",ROUND(D51*E51-F51,2),"")</x:f>
      </x:c>
      <x:c r="H51" s="9" t="str">
        <x:f>IF(COUNTA(A51:F51)=0,"",IF(NOT(ISNUMBER(A51)),"Fecha no válida",IF(OR(A51&lt;DATE(2000,1,1),A51&gt;DATE(2099,12,31),A51&lt;&gt;INT(A51)),"Fecha no válida",IF(OR(B51="",B51&lt;&gt;TRIM(B51),ISNUMBER(SEARCH("~*",B51)),ISNUMBER(SEARCH("~?",B51)),ISNUMBER(SEARCH("~~",B51))),"Revisa número venta",IF(COUNTIFS($B$10:$B$309,B51,$A$10:$A$309,"&lt;&gt;"&amp;A51)&gt;0,"Fechas distintas ticket",IF(C51="","Falta producto",IF(OR(NOT(ISNUMBER(D51)),D51&lt;=0),"Cantidad no válida",IF(OR(ISBLANK(E51),NOT(ISNUMBER(E51)),E51&lt;0),"Precio no válido",IF(OR(ISBLANK(F51),NOT(ISNUMBER(F51)),F51&lt;0,F51&gt;ROUND(D51*E51,2)),"Descuento no válido","OK")))))))))</x:f>
      </x:c>
      <x:c r="I51" s="9" t="n">
        <x:f>IF(B51="",0,IF(AND(COUNTIFS($B$10:B51,B51)=1,COUNTIFS($B$10:$B$309,B51,$H$10:$H$309,"&lt;&gt;OK")=0),1,0))</x:f>
        <x:v>0</x:v>
      </x:c>
      <x:c r="J51" s="15" t="str">
        <x:f>IF(AND(I51=1,H51="OK",COUNTIFS($B$10:$B$309,B51,$H$10:$H$309,"&lt;&gt;OK")=0),SUMIFS($G$10:$G$309,$B$10:$B$309,B51),"")</x:f>
      </x:c>
      <x:c r="K51" s="15" t="str">
        <x:f>IF(ISNUMBER(J51),SUMIFS('Cobros'!$D$10:$D$309,'Cobros'!$B$10:$B$309,B51,'Cobros'!$E$10:$E$309,"OK"),"")</x:f>
      </x:c>
      <x:c r="L51" s="15" t="str">
        <x:f>IF(ISNUMBER(J51),MAX(ROUND(J51-K51,2),0),"")</x:f>
      </x:c>
      <x:c r="M51" s="15" t="str">
        <x:f>IF(ISNUMBER(J51),MAX(ROUND(K51-J51,2),0),"")</x:f>
      </x:c>
      <x:c r="N51" s="9" t="str">
        <x:f>IF(B51="","",IF(COUNTIFS($B$10:$B$309,B51,$H$10:$H$309,"&lt;&gt;OK")&gt;0,"Revisar ticket",IF(I51&lt;&gt;1,"Ver primera línea",IF(M51&gt;0,"Exceso de cobro",IF(L51=0,"Cobrado",IF(K51&gt;0,"Cobro parcial","Pendiente"))))))</x:f>
      </x:c>
    </x:row>
    <x:row r="52" ht="30" customHeight="1">
      <x:c r="A52" s="11"/>
      <x:c r="B52" s="12"/>
      <x:c r="C52" s="10"/>
      <x:c r="D52" s="13"/>
      <x:c r="E52" s="14"/>
      <x:c r="F52" s="14"/>
      <x:c r="G52" s="15" t="str">
        <x:f>IF(H52="OK",ROUND(D52*E52-F52,2),"")</x:f>
      </x:c>
      <x:c r="H52" s="9" t="str">
        <x:f>IF(COUNTA(A52:F52)=0,"",IF(NOT(ISNUMBER(A52)),"Fecha no válida",IF(OR(A52&lt;DATE(2000,1,1),A52&gt;DATE(2099,12,31),A52&lt;&gt;INT(A52)),"Fecha no válida",IF(OR(B52="",B52&lt;&gt;TRIM(B52),ISNUMBER(SEARCH("~*",B52)),ISNUMBER(SEARCH("~?",B52)),ISNUMBER(SEARCH("~~",B52))),"Revisa número venta",IF(COUNTIFS($B$10:$B$309,B52,$A$10:$A$309,"&lt;&gt;"&amp;A52)&gt;0,"Fechas distintas ticket",IF(C52="","Falta producto",IF(OR(NOT(ISNUMBER(D52)),D52&lt;=0),"Cantidad no válida",IF(OR(ISBLANK(E52),NOT(ISNUMBER(E52)),E52&lt;0),"Precio no válido",IF(OR(ISBLANK(F52),NOT(ISNUMBER(F52)),F52&lt;0,F52&gt;ROUND(D52*E52,2)),"Descuento no válido","OK")))))))))</x:f>
      </x:c>
      <x:c r="I52" s="9" t="n">
        <x:f>IF(B52="",0,IF(AND(COUNTIFS($B$10:B52,B52)=1,COUNTIFS($B$10:$B$309,B52,$H$10:$H$309,"&lt;&gt;OK")=0),1,0))</x:f>
        <x:v>0</x:v>
      </x:c>
      <x:c r="J52" s="15" t="str">
        <x:f>IF(AND(I52=1,H52="OK",COUNTIFS($B$10:$B$309,B52,$H$10:$H$309,"&lt;&gt;OK")=0),SUMIFS($G$10:$G$309,$B$10:$B$309,B52),"")</x:f>
      </x:c>
      <x:c r="K52" s="15" t="str">
        <x:f>IF(ISNUMBER(J52),SUMIFS('Cobros'!$D$10:$D$309,'Cobros'!$B$10:$B$309,B52,'Cobros'!$E$10:$E$309,"OK"),"")</x:f>
      </x:c>
      <x:c r="L52" s="15" t="str">
        <x:f>IF(ISNUMBER(J52),MAX(ROUND(J52-K52,2),0),"")</x:f>
      </x:c>
      <x:c r="M52" s="15" t="str">
        <x:f>IF(ISNUMBER(J52),MAX(ROUND(K52-J52,2),0),"")</x:f>
      </x:c>
      <x:c r="N52" s="9" t="str">
        <x:f>IF(B52="","",IF(COUNTIFS($B$10:$B$309,B52,$H$10:$H$309,"&lt;&gt;OK")&gt;0,"Revisar ticket",IF(I52&lt;&gt;1,"Ver primera línea",IF(M52&gt;0,"Exceso de cobro",IF(L52=0,"Cobrado",IF(K52&gt;0,"Cobro parcial","Pendiente"))))))</x:f>
      </x:c>
    </x:row>
    <x:row r="53" ht="30" customHeight="1">
      <x:c r="A53" s="11"/>
      <x:c r="B53" s="12"/>
      <x:c r="C53" s="10"/>
      <x:c r="D53" s="13"/>
      <x:c r="E53" s="14"/>
      <x:c r="F53" s="14"/>
      <x:c r="G53" s="15" t="str">
        <x:f>IF(H53="OK",ROUND(D53*E53-F53,2),"")</x:f>
      </x:c>
      <x:c r="H53" s="9" t="str">
        <x:f>IF(COUNTA(A53:F53)=0,"",IF(NOT(ISNUMBER(A53)),"Fecha no válida",IF(OR(A53&lt;DATE(2000,1,1),A53&gt;DATE(2099,12,31),A53&lt;&gt;INT(A53)),"Fecha no válida",IF(OR(B53="",B53&lt;&gt;TRIM(B53),ISNUMBER(SEARCH("~*",B53)),ISNUMBER(SEARCH("~?",B53)),ISNUMBER(SEARCH("~~",B53))),"Revisa número venta",IF(COUNTIFS($B$10:$B$309,B53,$A$10:$A$309,"&lt;&gt;"&amp;A53)&gt;0,"Fechas distintas ticket",IF(C53="","Falta producto",IF(OR(NOT(ISNUMBER(D53)),D53&lt;=0),"Cantidad no válida",IF(OR(ISBLANK(E53),NOT(ISNUMBER(E53)),E53&lt;0),"Precio no válido",IF(OR(ISBLANK(F53),NOT(ISNUMBER(F53)),F53&lt;0,F53&gt;ROUND(D53*E53,2)),"Descuento no válido","OK")))))))))</x:f>
      </x:c>
      <x:c r="I53" s="9" t="n">
        <x:f>IF(B53="",0,IF(AND(COUNTIFS($B$10:B53,B53)=1,COUNTIFS($B$10:$B$309,B53,$H$10:$H$309,"&lt;&gt;OK")=0),1,0))</x:f>
        <x:v>0</x:v>
      </x:c>
      <x:c r="J53" s="15" t="str">
        <x:f>IF(AND(I53=1,H53="OK",COUNTIFS($B$10:$B$309,B53,$H$10:$H$309,"&lt;&gt;OK")=0),SUMIFS($G$10:$G$309,$B$10:$B$309,B53),"")</x:f>
      </x:c>
      <x:c r="K53" s="15" t="str">
        <x:f>IF(ISNUMBER(J53),SUMIFS('Cobros'!$D$10:$D$309,'Cobros'!$B$10:$B$309,B53,'Cobros'!$E$10:$E$309,"OK"),"")</x:f>
      </x:c>
      <x:c r="L53" s="15" t="str">
        <x:f>IF(ISNUMBER(J53),MAX(ROUND(J53-K53,2),0),"")</x:f>
      </x:c>
      <x:c r="M53" s="15" t="str">
        <x:f>IF(ISNUMBER(J53),MAX(ROUND(K53-J53,2),0),"")</x:f>
      </x:c>
      <x:c r="N53" s="9" t="str">
        <x:f>IF(B53="","",IF(COUNTIFS($B$10:$B$309,B53,$H$10:$H$309,"&lt;&gt;OK")&gt;0,"Revisar ticket",IF(I53&lt;&gt;1,"Ver primera línea",IF(M53&gt;0,"Exceso de cobro",IF(L53=0,"Cobrado",IF(K53&gt;0,"Cobro parcial","Pendiente"))))))</x:f>
      </x:c>
    </x:row>
    <x:row r="54" ht="30" customHeight="1">
      <x:c r="A54" s="11"/>
      <x:c r="B54" s="12"/>
      <x:c r="C54" s="10"/>
      <x:c r="D54" s="13"/>
      <x:c r="E54" s="14"/>
      <x:c r="F54" s="14"/>
      <x:c r="G54" s="15" t="str">
        <x:f>IF(H54="OK",ROUND(D54*E54-F54,2),"")</x:f>
      </x:c>
      <x:c r="H54" s="9" t="str">
        <x:f>IF(COUNTA(A54:F54)=0,"",IF(NOT(ISNUMBER(A54)),"Fecha no válida",IF(OR(A54&lt;DATE(2000,1,1),A54&gt;DATE(2099,12,31),A54&lt;&gt;INT(A54)),"Fecha no válida",IF(OR(B54="",B54&lt;&gt;TRIM(B54),ISNUMBER(SEARCH("~*",B54)),ISNUMBER(SEARCH("~?",B54)),ISNUMBER(SEARCH("~~",B54))),"Revisa número venta",IF(COUNTIFS($B$10:$B$309,B54,$A$10:$A$309,"&lt;&gt;"&amp;A54)&gt;0,"Fechas distintas ticket",IF(C54="","Falta producto",IF(OR(NOT(ISNUMBER(D54)),D54&lt;=0),"Cantidad no válida",IF(OR(ISBLANK(E54),NOT(ISNUMBER(E54)),E54&lt;0),"Precio no válido",IF(OR(ISBLANK(F54),NOT(ISNUMBER(F54)),F54&lt;0,F54&gt;ROUND(D54*E54,2)),"Descuento no válido","OK")))))))))</x:f>
      </x:c>
      <x:c r="I54" s="9" t="n">
        <x:f>IF(B54="",0,IF(AND(COUNTIFS($B$10:B54,B54)=1,COUNTIFS($B$10:$B$309,B54,$H$10:$H$309,"&lt;&gt;OK")=0),1,0))</x:f>
        <x:v>0</x:v>
      </x:c>
      <x:c r="J54" s="15" t="str">
        <x:f>IF(AND(I54=1,H54="OK",COUNTIFS($B$10:$B$309,B54,$H$10:$H$309,"&lt;&gt;OK")=0),SUMIFS($G$10:$G$309,$B$10:$B$309,B54),"")</x:f>
      </x:c>
      <x:c r="K54" s="15" t="str">
        <x:f>IF(ISNUMBER(J54),SUMIFS('Cobros'!$D$10:$D$309,'Cobros'!$B$10:$B$309,B54,'Cobros'!$E$10:$E$309,"OK"),"")</x:f>
      </x:c>
      <x:c r="L54" s="15" t="str">
        <x:f>IF(ISNUMBER(J54),MAX(ROUND(J54-K54,2),0),"")</x:f>
      </x:c>
      <x:c r="M54" s="15" t="str">
        <x:f>IF(ISNUMBER(J54),MAX(ROUND(K54-J54,2),0),"")</x:f>
      </x:c>
      <x:c r="N54" s="9" t="str">
        <x:f>IF(B54="","",IF(COUNTIFS($B$10:$B$309,B54,$H$10:$H$309,"&lt;&gt;OK")&gt;0,"Revisar ticket",IF(I54&lt;&gt;1,"Ver primera línea",IF(M54&gt;0,"Exceso de cobro",IF(L54=0,"Cobrado",IF(K54&gt;0,"Cobro parcial","Pendiente"))))))</x:f>
      </x:c>
    </x:row>
    <x:row r="55" ht="30" customHeight="1">
      <x:c r="A55" s="11"/>
      <x:c r="B55" s="12"/>
      <x:c r="C55" s="10"/>
      <x:c r="D55" s="13"/>
      <x:c r="E55" s="14"/>
      <x:c r="F55" s="14"/>
      <x:c r="G55" s="15" t="str">
        <x:f>IF(H55="OK",ROUND(D55*E55-F55,2),"")</x:f>
      </x:c>
      <x:c r="H55" s="9" t="str">
        <x:f>IF(COUNTA(A55:F55)=0,"",IF(NOT(ISNUMBER(A55)),"Fecha no válida",IF(OR(A55&lt;DATE(2000,1,1),A55&gt;DATE(2099,12,31),A55&lt;&gt;INT(A55)),"Fecha no válida",IF(OR(B55="",B55&lt;&gt;TRIM(B55),ISNUMBER(SEARCH("~*",B55)),ISNUMBER(SEARCH("~?",B55)),ISNUMBER(SEARCH("~~",B55))),"Revisa número venta",IF(COUNTIFS($B$10:$B$309,B55,$A$10:$A$309,"&lt;&gt;"&amp;A55)&gt;0,"Fechas distintas ticket",IF(C55="","Falta producto",IF(OR(NOT(ISNUMBER(D55)),D55&lt;=0),"Cantidad no válida",IF(OR(ISBLANK(E55),NOT(ISNUMBER(E55)),E55&lt;0),"Precio no válido",IF(OR(ISBLANK(F55),NOT(ISNUMBER(F55)),F55&lt;0,F55&gt;ROUND(D55*E55,2)),"Descuento no válido","OK")))))))))</x:f>
      </x:c>
      <x:c r="I55" s="9" t="n">
        <x:f>IF(B55="",0,IF(AND(COUNTIFS($B$10:B55,B55)=1,COUNTIFS($B$10:$B$309,B55,$H$10:$H$309,"&lt;&gt;OK")=0),1,0))</x:f>
        <x:v>0</x:v>
      </x:c>
      <x:c r="J55" s="15" t="str">
        <x:f>IF(AND(I55=1,H55="OK",COUNTIFS($B$10:$B$309,B55,$H$10:$H$309,"&lt;&gt;OK")=0),SUMIFS($G$10:$G$309,$B$10:$B$309,B55),"")</x:f>
      </x:c>
      <x:c r="K55" s="15" t="str">
        <x:f>IF(ISNUMBER(J55),SUMIFS('Cobros'!$D$10:$D$309,'Cobros'!$B$10:$B$309,B55,'Cobros'!$E$10:$E$309,"OK"),"")</x:f>
      </x:c>
      <x:c r="L55" s="15" t="str">
        <x:f>IF(ISNUMBER(J55),MAX(ROUND(J55-K55,2),0),"")</x:f>
      </x:c>
      <x:c r="M55" s="15" t="str">
        <x:f>IF(ISNUMBER(J55),MAX(ROUND(K55-J55,2),0),"")</x:f>
      </x:c>
      <x:c r="N55" s="9" t="str">
        <x:f>IF(B55="","",IF(COUNTIFS($B$10:$B$309,B55,$H$10:$H$309,"&lt;&gt;OK")&gt;0,"Revisar ticket",IF(I55&lt;&gt;1,"Ver primera línea",IF(M55&gt;0,"Exceso de cobro",IF(L55=0,"Cobrado",IF(K55&gt;0,"Cobro parcial","Pendiente"))))))</x:f>
      </x:c>
    </x:row>
    <x:row r="56" ht="30" customHeight="1">
      <x:c r="A56" s="11"/>
      <x:c r="B56" s="12"/>
      <x:c r="C56" s="10"/>
      <x:c r="D56" s="13"/>
      <x:c r="E56" s="14"/>
      <x:c r="F56" s="14"/>
      <x:c r="G56" s="15" t="str">
        <x:f>IF(H56="OK",ROUND(D56*E56-F56,2),"")</x:f>
      </x:c>
      <x:c r="H56" s="9" t="str">
        <x:f>IF(COUNTA(A56:F56)=0,"",IF(NOT(ISNUMBER(A56)),"Fecha no válida",IF(OR(A56&lt;DATE(2000,1,1),A56&gt;DATE(2099,12,31),A56&lt;&gt;INT(A56)),"Fecha no válida",IF(OR(B56="",B56&lt;&gt;TRIM(B56),ISNUMBER(SEARCH("~*",B56)),ISNUMBER(SEARCH("~?",B56)),ISNUMBER(SEARCH("~~",B56))),"Revisa número venta",IF(COUNTIFS($B$10:$B$309,B56,$A$10:$A$309,"&lt;&gt;"&amp;A56)&gt;0,"Fechas distintas ticket",IF(C56="","Falta producto",IF(OR(NOT(ISNUMBER(D56)),D56&lt;=0),"Cantidad no válida",IF(OR(ISBLANK(E56),NOT(ISNUMBER(E56)),E56&lt;0),"Precio no válido",IF(OR(ISBLANK(F56),NOT(ISNUMBER(F56)),F56&lt;0,F56&gt;ROUND(D56*E56,2)),"Descuento no válido","OK")))))))))</x:f>
      </x:c>
      <x:c r="I56" s="9" t="n">
        <x:f>IF(B56="",0,IF(AND(COUNTIFS($B$10:B56,B56)=1,COUNTIFS($B$10:$B$309,B56,$H$10:$H$309,"&lt;&gt;OK")=0),1,0))</x:f>
        <x:v>0</x:v>
      </x:c>
      <x:c r="J56" s="15" t="str">
        <x:f>IF(AND(I56=1,H56="OK",COUNTIFS($B$10:$B$309,B56,$H$10:$H$309,"&lt;&gt;OK")=0),SUMIFS($G$10:$G$309,$B$10:$B$309,B56),"")</x:f>
      </x:c>
      <x:c r="K56" s="15" t="str">
        <x:f>IF(ISNUMBER(J56),SUMIFS('Cobros'!$D$10:$D$309,'Cobros'!$B$10:$B$309,B56,'Cobros'!$E$10:$E$309,"OK"),"")</x:f>
      </x:c>
      <x:c r="L56" s="15" t="str">
        <x:f>IF(ISNUMBER(J56),MAX(ROUND(J56-K56,2),0),"")</x:f>
      </x:c>
      <x:c r="M56" s="15" t="str">
        <x:f>IF(ISNUMBER(J56),MAX(ROUND(K56-J56,2),0),"")</x:f>
      </x:c>
      <x:c r="N56" s="9" t="str">
        <x:f>IF(B56="","",IF(COUNTIFS($B$10:$B$309,B56,$H$10:$H$309,"&lt;&gt;OK")&gt;0,"Revisar ticket",IF(I56&lt;&gt;1,"Ver primera línea",IF(M56&gt;0,"Exceso de cobro",IF(L56=0,"Cobrado",IF(K56&gt;0,"Cobro parcial","Pendiente"))))))</x:f>
      </x:c>
    </x:row>
    <x:row r="57" ht="30" customHeight="1">
      <x:c r="A57" s="11"/>
      <x:c r="B57" s="12"/>
      <x:c r="C57" s="10"/>
      <x:c r="D57" s="13"/>
      <x:c r="E57" s="14"/>
      <x:c r="F57" s="14"/>
      <x:c r="G57" s="15" t="str">
        <x:f>IF(H57="OK",ROUND(D57*E57-F57,2),"")</x:f>
      </x:c>
      <x:c r="H57" s="9" t="str">
        <x:f>IF(COUNTA(A57:F57)=0,"",IF(NOT(ISNUMBER(A57)),"Fecha no válida",IF(OR(A57&lt;DATE(2000,1,1),A57&gt;DATE(2099,12,31),A57&lt;&gt;INT(A57)),"Fecha no válida",IF(OR(B57="",B57&lt;&gt;TRIM(B57),ISNUMBER(SEARCH("~*",B57)),ISNUMBER(SEARCH("~?",B57)),ISNUMBER(SEARCH("~~",B57))),"Revisa número venta",IF(COUNTIFS($B$10:$B$309,B57,$A$10:$A$309,"&lt;&gt;"&amp;A57)&gt;0,"Fechas distintas ticket",IF(C57="","Falta producto",IF(OR(NOT(ISNUMBER(D57)),D57&lt;=0),"Cantidad no válida",IF(OR(ISBLANK(E57),NOT(ISNUMBER(E57)),E57&lt;0),"Precio no válido",IF(OR(ISBLANK(F57),NOT(ISNUMBER(F57)),F57&lt;0,F57&gt;ROUND(D57*E57,2)),"Descuento no válido","OK")))))))))</x:f>
      </x:c>
      <x:c r="I57" s="9" t="n">
        <x:f>IF(B57="",0,IF(AND(COUNTIFS($B$10:B57,B57)=1,COUNTIFS($B$10:$B$309,B57,$H$10:$H$309,"&lt;&gt;OK")=0),1,0))</x:f>
        <x:v>0</x:v>
      </x:c>
      <x:c r="J57" s="15" t="str">
        <x:f>IF(AND(I57=1,H57="OK",COUNTIFS($B$10:$B$309,B57,$H$10:$H$309,"&lt;&gt;OK")=0),SUMIFS($G$10:$G$309,$B$10:$B$309,B57),"")</x:f>
      </x:c>
      <x:c r="K57" s="15" t="str">
        <x:f>IF(ISNUMBER(J57),SUMIFS('Cobros'!$D$10:$D$309,'Cobros'!$B$10:$B$309,B57,'Cobros'!$E$10:$E$309,"OK"),"")</x:f>
      </x:c>
      <x:c r="L57" s="15" t="str">
        <x:f>IF(ISNUMBER(J57),MAX(ROUND(J57-K57,2),0),"")</x:f>
      </x:c>
      <x:c r="M57" s="15" t="str">
        <x:f>IF(ISNUMBER(J57),MAX(ROUND(K57-J57,2),0),"")</x:f>
      </x:c>
      <x:c r="N57" s="9" t="str">
        <x:f>IF(B57="","",IF(COUNTIFS($B$10:$B$309,B57,$H$10:$H$309,"&lt;&gt;OK")&gt;0,"Revisar ticket",IF(I57&lt;&gt;1,"Ver primera línea",IF(M57&gt;0,"Exceso de cobro",IF(L57=0,"Cobrado",IF(K57&gt;0,"Cobro parcial","Pendiente"))))))</x:f>
      </x:c>
    </x:row>
    <x:row r="58" ht="30" customHeight="1">
      <x:c r="A58" s="11"/>
      <x:c r="B58" s="12"/>
      <x:c r="C58" s="10"/>
      <x:c r="D58" s="13"/>
      <x:c r="E58" s="14"/>
      <x:c r="F58" s="14"/>
      <x:c r="G58" s="15" t="str">
        <x:f>IF(H58="OK",ROUND(D58*E58-F58,2),"")</x:f>
      </x:c>
      <x:c r="H58" s="9" t="str">
        <x:f>IF(COUNTA(A58:F58)=0,"",IF(NOT(ISNUMBER(A58)),"Fecha no válida",IF(OR(A58&lt;DATE(2000,1,1),A58&gt;DATE(2099,12,31),A58&lt;&gt;INT(A58)),"Fecha no válida",IF(OR(B58="",B58&lt;&gt;TRIM(B58),ISNUMBER(SEARCH("~*",B58)),ISNUMBER(SEARCH("~?",B58)),ISNUMBER(SEARCH("~~",B58))),"Revisa número venta",IF(COUNTIFS($B$10:$B$309,B58,$A$10:$A$309,"&lt;&gt;"&amp;A58)&gt;0,"Fechas distintas ticket",IF(C58="","Falta producto",IF(OR(NOT(ISNUMBER(D58)),D58&lt;=0),"Cantidad no válida",IF(OR(ISBLANK(E58),NOT(ISNUMBER(E58)),E58&lt;0),"Precio no válido",IF(OR(ISBLANK(F58),NOT(ISNUMBER(F58)),F58&lt;0,F58&gt;ROUND(D58*E58,2)),"Descuento no válido","OK")))))))))</x:f>
      </x:c>
      <x:c r="I58" s="9" t="n">
        <x:f>IF(B58="",0,IF(AND(COUNTIFS($B$10:B58,B58)=1,COUNTIFS($B$10:$B$309,B58,$H$10:$H$309,"&lt;&gt;OK")=0),1,0))</x:f>
        <x:v>0</x:v>
      </x:c>
      <x:c r="J58" s="15" t="str">
        <x:f>IF(AND(I58=1,H58="OK",COUNTIFS($B$10:$B$309,B58,$H$10:$H$309,"&lt;&gt;OK")=0),SUMIFS($G$10:$G$309,$B$10:$B$309,B58),"")</x:f>
      </x:c>
      <x:c r="K58" s="15" t="str">
        <x:f>IF(ISNUMBER(J58),SUMIFS('Cobros'!$D$10:$D$309,'Cobros'!$B$10:$B$309,B58,'Cobros'!$E$10:$E$309,"OK"),"")</x:f>
      </x:c>
      <x:c r="L58" s="15" t="str">
        <x:f>IF(ISNUMBER(J58),MAX(ROUND(J58-K58,2),0),"")</x:f>
      </x:c>
      <x:c r="M58" s="15" t="str">
        <x:f>IF(ISNUMBER(J58),MAX(ROUND(K58-J58,2),0),"")</x:f>
      </x:c>
      <x:c r="N58" s="9" t="str">
        <x:f>IF(B58="","",IF(COUNTIFS($B$10:$B$309,B58,$H$10:$H$309,"&lt;&gt;OK")&gt;0,"Revisar ticket",IF(I58&lt;&gt;1,"Ver primera línea",IF(M58&gt;0,"Exceso de cobro",IF(L58=0,"Cobrado",IF(K58&gt;0,"Cobro parcial","Pendiente"))))))</x:f>
      </x:c>
    </x:row>
    <x:row r="59" ht="30" customHeight="1">
      <x:c r="A59" s="11"/>
      <x:c r="B59" s="12"/>
      <x:c r="C59" s="10"/>
      <x:c r="D59" s="13"/>
      <x:c r="E59" s="14"/>
      <x:c r="F59" s="14"/>
      <x:c r="G59" s="15" t="str">
        <x:f>IF(H59="OK",ROUND(D59*E59-F59,2),"")</x:f>
      </x:c>
      <x:c r="H59" s="9" t="str">
        <x:f>IF(COUNTA(A59:F59)=0,"",IF(NOT(ISNUMBER(A59)),"Fecha no válida",IF(OR(A59&lt;DATE(2000,1,1),A59&gt;DATE(2099,12,31),A59&lt;&gt;INT(A59)),"Fecha no válida",IF(OR(B59="",B59&lt;&gt;TRIM(B59),ISNUMBER(SEARCH("~*",B59)),ISNUMBER(SEARCH("~?",B59)),ISNUMBER(SEARCH("~~",B59))),"Revisa número venta",IF(COUNTIFS($B$10:$B$309,B59,$A$10:$A$309,"&lt;&gt;"&amp;A59)&gt;0,"Fechas distintas ticket",IF(C59="","Falta producto",IF(OR(NOT(ISNUMBER(D59)),D59&lt;=0),"Cantidad no válida",IF(OR(ISBLANK(E59),NOT(ISNUMBER(E59)),E59&lt;0),"Precio no válido",IF(OR(ISBLANK(F59),NOT(ISNUMBER(F59)),F59&lt;0,F59&gt;ROUND(D59*E59,2)),"Descuento no válido","OK")))))))))</x:f>
      </x:c>
      <x:c r="I59" s="9" t="n">
        <x:f>IF(B59="",0,IF(AND(COUNTIFS($B$10:B59,B59)=1,COUNTIFS($B$10:$B$309,B59,$H$10:$H$309,"&lt;&gt;OK")=0),1,0))</x:f>
        <x:v>0</x:v>
      </x:c>
      <x:c r="J59" s="15" t="str">
        <x:f>IF(AND(I59=1,H59="OK",COUNTIFS($B$10:$B$309,B59,$H$10:$H$309,"&lt;&gt;OK")=0),SUMIFS($G$10:$G$309,$B$10:$B$309,B59),"")</x:f>
      </x:c>
      <x:c r="K59" s="15" t="str">
        <x:f>IF(ISNUMBER(J59),SUMIFS('Cobros'!$D$10:$D$309,'Cobros'!$B$10:$B$309,B59,'Cobros'!$E$10:$E$309,"OK"),"")</x:f>
      </x:c>
      <x:c r="L59" s="15" t="str">
        <x:f>IF(ISNUMBER(J59),MAX(ROUND(J59-K59,2),0),"")</x:f>
      </x:c>
      <x:c r="M59" s="15" t="str">
        <x:f>IF(ISNUMBER(J59),MAX(ROUND(K59-J59,2),0),"")</x:f>
      </x:c>
      <x:c r="N59" s="9" t="str">
        <x:f>IF(B59="","",IF(COUNTIFS($B$10:$B$309,B59,$H$10:$H$309,"&lt;&gt;OK")&gt;0,"Revisar ticket",IF(I59&lt;&gt;1,"Ver primera línea",IF(M59&gt;0,"Exceso de cobro",IF(L59=0,"Cobrado",IF(K59&gt;0,"Cobro parcial","Pendiente"))))))</x:f>
      </x:c>
    </x:row>
    <x:row r="60" ht="30" customHeight="1">
      <x:c r="A60" s="11"/>
      <x:c r="B60" s="12"/>
      <x:c r="C60" s="10"/>
      <x:c r="D60" s="13"/>
      <x:c r="E60" s="14"/>
      <x:c r="F60" s="14"/>
      <x:c r="G60" s="15" t="str">
        <x:f>IF(H60="OK",ROUND(D60*E60-F60,2),"")</x:f>
      </x:c>
      <x:c r="H60" s="9" t="str">
        <x:f>IF(COUNTA(A60:F60)=0,"",IF(NOT(ISNUMBER(A60)),"Fecha no válida",IF(OR(A60&lt;DATE(2000,1,1),A60&gt;DATE(2099,12,31),A60&lt;&gt;INT(A60)),"Fecha no válida",IF(OR(B60="",B60&lt;&gt;TRIM(B60),ISNUMBER(SEARCH("~*",B60)),ISNUMBER(SEARCH("~?",B60)),ISNUMBER(SEARCH("~~",B60))),"Revisa número venta",IF(COUNTIFS($B$10:$B$309,B60,$A$10:$A$309,"&lt;&gt;"&amp;A60)&gt;0,"Fechas distintas ticket",IF(C60="","Falta producto",IF(OR(NOT(ISNUMBER(D60)),D60&lt;=0),"Cantidad no válida",IF(OR(ISBLANK(E60),NOT(ISNUMBER(E60)),E60&lt;0),"Precio no válido",IF(OR(ISBLANK(F60),NOT(ISNUMBER(F60)),F60&lt;0,F60&gt;ROUND(D60*E60,2)),"Descuento no válido","OK")))))))))</x:f>
      </x:c>
      <x:c r="I60" s="9" t="n">
        <x:f>IF(B60="",0,IF(AND(COUNTIFS($B$10:B60,B60)=1,COUNTIFS($B$10:$B$309,B60,$H$10:$H$309,"&lt;&gt;OK")=0),1,0))</x:f>
        <x:v>0</x:v>
      </x:c>
      <x:c r="J60" s="15" t="str">
        <x:f>IF(AND(I60=1,H60="OK",COUNTIFS($B$10:$B$309,B60,$H$10:$H$309,"&lt;&gt;OK")=0),SUMIFS($G$10:$G$309,$B$10:$B$309,B60),"")</x:f>
      </x:c>
      <x:c r="K60" s="15" t="str">
        <x:f>IF(ISNUMBER(J60),SUMIFS('Cobros'!$D$10:$D$309,'Cobros'!$B$10:$B$309,B60,'Cobros'!$E$10:$E$309,"OK"),"")</x:f>
      </x:c>
      <x:c r="L60" s="15" t="str">
        <x:f>IF(ISNUMBER(J60),MAX(ROUND(J60-K60,2),0),"")</x:f>
      </x:c>
      <x:c r="M60" s="15" t="str">
        <x:f>IF(ISNUMBER(J60),MAX(ROUND(K60-J60,2),0),"")</x:f>
      </x:c>
      <x:c r="N60" s="9" t="str">
        <x:f>IF(B60="","",IF(COUNTIFS($B$10:$B$309,B60,$H$10:$H$309,"&lt;&gt;OK")&gt;0,"Revisar ticket",IF(I60&lt;&gt;1,"Ver primera línea",IF(M60&gt;0,"Exceso de cobro",IF(L60=0,"Cobrado",IF(K60&gt;0,"Cobro parcial","Pendiente"))))))</x:f>
      </x:c>
    </x:row>
    <x:row r="61" ht="30" customHeight="1">
      <x:c r="A61" s="11"/>
      <x:c r="B61" s="12"/>
      <x:c r="C61" s="10"/>
      <x:c r="D61" s="13"/>
      <x:c r="E61" s="14"/>
      <x:c r="F61" s="14"/>
      <x:c r="G61" s="15" t="str">
        <x:f>IF(H61="OK",ROUND(D61*E61-F61,2),"")</x:f>
      </x:c>
      <x:c r="H61" s="9" t="str">
        <x:f>IF(COUNTA(A61:F61)=0,"",IF(NOT(ISNUMBER(A61)),"Fecha no válida",IF(OR(A61&lt;DATE(2000,1,1),A61&gt;DATE(2099,12,31),A61&lt;&gt;INT(A61)),"Fecha no válida",IF(OR(B61="",B61&lt;&gt;TRIM(B61),ISNUMBER(SEARCH("~*",B61)),ISNUMBER(SEARCH("~?",B61)),ISNUMBER(SEARCH("~~",B61))),"Revisa número venta",IF(COUNTIFS($B$10:$B$309,B61,$A$10:$A$309,"&lt;&gt;"&amp;A61)&gt;0,"Fechas distintas ticket",IF(C61="","Falta producto",IF(OR(NOT(ISNUMBER(D61)),D61&lt;=0),"Cantidad no válida",IF(OR(ISBLANK(E61),NOT(ISNUMBER(E61)),E61&lt;0),"Precio no válido",IF(OR(ISBLANK(F61),NOT(ISNUMBER(F61)),F61&lt;0,F61&gt;ROUND(D61*E61,2)),"Descuento no válido","OK")))))))))</x:f>
      </x:c>
      <x:c r="I61" s="9" t="n">
        <x:f>IF(B61="",0,IF(AND(COUNTIFS($B$10:B61,B61)=1,COUNTIFS($B$10:$B$309,B61,$H$10:$H$309,"&lt;&gt;OK")=0),1,0))</x:f>
        <x:v>0</x:v>
      </x:c>
      <x:c r="J61" s="15" t="str">
        <x:f>IF(AND(I61=1,H61="OK",COUNTIFS($B$10:$B$309,B61,$H$10:$H$309,"&lt;&gt;OK")=0),SUMIFS($G$10:$G$309,$B$10:$B$309,B61),"")</x:f>
      </x:c>
      <x:c r="K61" s="15" t="str">
        <x:f>IF(ISNUMBER(J61),SUMIFS('Cobros'!$D$10:$D$309,'Cobros'!$B$10:$B$309,B61,'Cobros'!$E$10:$E$309,"OK"),"")</x:f>
      </x:c>
      <x:c r="L61" s="15" t="str">
        <x:f>IF(ISNUMBER(J61),MAX(ROUND(J61-K61,2),0),"")</x:f>
      </x:c>
      <x:c r="M61" s="15" t="str">
        <x:f>IF(ISNUMBER(J61),MAX(ROUND(K61-J61,2),0),"")</x:f>
      </x:c>
      <x:c r="N61" s="9" t="str">
        <x:f>IF(B61="","",IF(COUNTIFS($B$10:$B$309,B61,$H$10:$H$309,"&lt;&gt;OK")&gt;0,"Revisar ticket",IF(I61&lt;&gt;1,"Ver primera línea",IF(M61&gt;0,"Exceso de cobro",IF(L61=0,"Cobrado",IF(K61&gt;0,"Cobro parcial","Pendiente"))))))</x:f>
      </x:c>
    </x:row>
    <x:row r="62" ht="30" customHeight="1">
      <x:c r="A62" s="11"/>
      <x:c r="B62" s="12"/>
      <x:c r="C62" s="10"/>
      <x:c r="D62" s="13"/>
      <x:c r="E62" s="14"/>
      <x:c r="F62" s="14"/>
      <x:c r="G62" s="15" t="str">
        <x:f>IF(H62="OK",ROUND(D62*E62-F62,2),"")</x:f>
      </x:c>
      <x:c r="H62" s="9" t="str">
        <x:f>IF(COUNTA(A62:F62)=0,"",IF(NOT(ISNUMBER(A62)),"Fecha no válida",IF(OR(A62&lt;DATE(2000,1,1),A62&gt;DATE(2099,12,31),A62&lt;&gt;INT(A62)),"Fecha no válida",IF(OR(B62="",B62&lt;&gt;TRIM(B62),ISNUMBER(SEARCH("~*",B62)),ISNUMBER(SEARCH("~?",B62)),ISNUMBER(SEARCH("~~",B62))),"Revisa número venta",IF(COUNTIFS($B$10:$B$309,B62,$A$10:$A$309,"&lt;&gt;"&amp;A62)&gt;0,"Fechas distintas ticket",IF(C62="","Falta producto",IF(OR(NOT(ISNUMBER(D62)),D62&lt;=0),"Cantidad no válida",IF(OR(ISBLANK(E62),NOT(ISNUMBER(E62)),E62&lt;0),"Precio no válido",IF(OR(ISBLANK(F62),NOT(ISNUMBER(F62)),F62&lt;0,F62&gt;ROUND(D62*E62,2)),"Descuento no válido","OK")))))))))</x:f>
      </x:c>
      <x:c r="I62" s="9" t="n">
        <x:f>IF(B62="",0,IF(AND(COUNTIFS($B$10:B62,B62)=1,COUNTIFS($B$10:$B$309,B62,$H$10:$H$309,"&lt;&gt;OK")=0),1,0))</x:f>
        <x:v>0</x:v>
      </x:c>
      <x:c r="J62" s="15" t="str">
        <x:f>IF(AND(I62=1,H62="OK",COUNTIFS($B$10:$B$309,B62,$H$10:$H$309,"&lt;&gt;OK")=0),SUMIFS($G$10:$G$309,$B$10:$B$309,B62),"")</x:f>
      </x:c>
      <x:c r="K62" s="15" t="str">
        <x:f>IF(ISNUMBER(J62),SUMIFS('Cobros'!$D$10:$D$309,'Cobros'!$B$10:$B$309,B62,'Cobros'!$E$10:$E$309,"OK"),"")</x:f>
      </x:c>
      <x:c r="L62" s="15" t="str">
        <x:f>IF(ISNUMBER(J62),MAX(ROUND(J62-K62,2),0),"")</x:f>
      </x:c>
      <x:c r="M62" s="15" t="str">
        <x:f>IF(ISNUMBER(J62),MAX(ROUND(K62-J62,2),0),"")</x:f>
      </x:c>
      <x:c r="N62" s="9" t="str">
        <x:f>IF(B62="","",IF(COUNTIFS($B$10:$B$309,B62,$H$10:$H$309,"&lt;&gt;OK")&gt;0,"Revisar ticket",IF(I62&lt;&gt;1,"Ver primera línea",IF(M62&gt;0,"Exceso de cobro",IF(L62=0,"Cobrado",IF(K62&gt;0,"Cobro parcial","Pendiente"))))))</x:f>
      </x:c>
    </x:row>
    <x:row r="63" ht="30" customHeight="1">
      <x:c r="A63" s="11"/>
      <x:c r="B63" s="12"/>
      <x:c r="C63" s="10"/>
      <x:c r="D63" s="13"/>
      <x:c r="E63" s="14"/>
      <x:c r="F63" s="14"/>
      <x:c r="G63" s="15" t="str">
        <x:f>IF(H63="OK",ROUND(D63*E63-F63,2),"")</x:f>
      </x:c>
      <x:c r="H63" s="9" t="str">
        <x:f>IF(COUNTA(A63:F63)=0,"",IF(NOT(ISNUMBER(A63)),"Fecha no válida",IF(OR(A63&lt;DATE(2000,1,1),A63&gt;DATE(2099,12,31),A63&lt;&gt;INT(A63)),"Fecha no válida",IF(OR(B63="",B63&lt;&gt;TRIM(B63),ISNUMBER(SEARCH("~*",B63)),ISNUMBER(SEARCH("~?",B63)),ISNUMBER(SEARCH("~~",B63))),"Revisa número venta",IF(COUNTIFS($B$10:$B$309,B63,$A$10:$A$309,"&lt;&gt;"&amp;A63)&gt;0,"Fechas distintas ticket",IF(C63="","Falta producto",IF(OR(NOT(ISNUMBER(D63)),D63&lt;=0),"Cantidad no válida",IF(OR(ISBLANK(E63),NOT(ISNUMBER(E63)),E63&lt;0),"Precio no válido",IF(OR(ISBLANK(F63),NOT(ISNUMBER(F63)),F63&lt;0,F63&gt;ROUND(D63*E63,2)),"Descuento no válido","OK")))))))))</x:f>
      </x:c>
      <x:c r="I63" s="9" t="n">
        <x:f>IF(B63="",0,IF(AND(COUNTIFS($B$10:B63,B63)=1,COUNTIFS($B$10:$B$309,B63,$H$10:$H$309,"&lt;&gt;OK")=0),1,0))</x:f>
        <x:v>0</x:v>
      </x:c>
      <x:c r="J63" s="15" t="str">
        <x:f>IF(AND(I63=1,H63="OK",COUNTIFS($B$10:$B$309,B63,$H$10:$H$309,"&lt;&gt;OK")=0),SUMIFS($G$10:$G$309,$B$10:$B$309,B63),"")</x:f>
      </x:c>
      <x:c r="K63" s="15" t="str">
        <x:f>IF(ISNUMBER(J63),SUMIFS('Cobros'!$D$10:$D$309,'Cobros'!$B$10:$B$309,B63,'Cobros'!$E$10:$E$309,"OK"),"")</x:f>
      </x:c>
      <x:c r="L63" s="15" t="str">
        <x:f>IF(ISNUMBER(J63),MAX(ROUND(J63-K63,2),0),"")</x:f>
      </x:c>
      <x:c r="M63" s="15" t="str">
        <x:f>IF(ISNUMBER(J63),MAX(ROUND(K63-J63,2),0),"")</x:f>
      </x:c>
      <x:c r="N63" s="9" t="str">
        <x:f>IF(B63="","",IF(COUNTIFS($B$10:$B$309,B63,$H$10:$H$309,"&lt;&gt;OK")&gt;0,"Revisar ticket",IF(I63&lt;&gt;1,"Ver primera línea",IF(M63&gt;0,"Exceso de cobro",IF(L63=0,"Cobrado",IF(K63&gt;0,"Cobro parcial","Pendiente"))))))</x:f>
      </x:c>
    </x:row>
    <x:row r="64" ht="30" customHeight="1">
      <x:c r="A64" s="11"/>
      <x:c r="B64" s="12"/>
      <x:c r="C64" s="10"/>
      <x:c r="D64" s="13"/>
      <x:c r="E64" s="14"/>
      <x:c r="F64" s="14"/>
      <x:c r="G64" s="15" t="str">
        <x:f>IF(H64="OK",ROUND(D64*E64-F64,2),"")</x:f>
      </x:c>
      <x:c r="H64" s="9" t="str">
        <x:f>IF(COUNTA(A64:F64)=0,"",IF(NOT(ISNUMBER(A64)),"Fecha no válida",IF(OR(A64&lt;DATE(2000,1,1),A64&gt;DATE(2099,12,31),A64&lt;&gt;INT(A64)),"Fecha no válida",IF(OR(B64="",B64&lt;&gt;TRIM(B64),ISNUMBER(SEARCH("~*",B64)),ISNUMBER(SEARCH("~?",B64)),ISNUMBER(SEARCH("~~",B64))),"Revisa número venta",IF(COUNTIFS($B$10:$B$309,B64,$A$10:$A$309,"&lt;&gt;"&amp;A64)&gt;0,"Fechas distintas ticket",IF(C64="","Falta producto",IF(OR(NOT(ISNUMBER(D64)),D64&lt;=0),"Cantidad no válida",IF(OR(ISBLANK(E64),NOT(ISNUMBER(E64)),E64&lt;0),"Precio no válido",IF(OR(ISBLANK(F64),NOT(ISNUMBER(F64)),F64&lt;0,F64&gt;ROUND(D64*E64,2)),"Descuento no válido","OK")))))))))</x:f>
      </x:c>
      <x:c r="I64" s="9" t="n">
        <x:f>IF(B64="",0,IF(AND(COUNTIFS($B$10:B64,B64)=1,COUNTIFS($B$10:$B$309,B64,$H$10:$H$309,"&lt;&gt;OK")=0),1,0))</x:f>
        <x:v>0</x:v>
      </x:c>
      <x:c r="J64" s="15" t="str">
        <x:f>IF(AND(I64=1,H64="OK",COUNTIFS($B$10:$B$309,B64,$H$10:$H$309,"&lt;&gt;OK")=0),SUMIFS($G$10:$G$309,$B$10:$B$309,B64),"")</x:f>
      </x:c>
      <x:c r="K64" s="15" t="str">
        <x:f>IF(ISNUMBER(J64),SUMIFS('Cobros'!$D$10:$D$309,'Cobros'!$B$10:$B$309,B64,'Cobros'!$E$10:$E$309,"OK"),"")</x:f>
      </x:c>
      <x:c r="L64" s="15" t="str">
        <x:f>IF(ISNUMBER(J64),MAX(ROUND(J64-K64,2),0),"")</x:f>
      </x:c>
      <x:c r="M64" s="15" t="str">
        <x:f>IF(ISNUMBER(J64),MAX(ROUND(K64-J64,2),0),"")</x:f>
      </x:c>
      <x:c r="N64" s="9" t="str">
        <x:f>IF(B64="","",IF(COUNTIFS($B$10:$B$309,B64,$H$10:$H$309,"&lt;&gt;OK")&gt;0,"Revisar ticket",IF(I64&lt;&gt;1,"Ver primera línea",IF(M64&gt;0,"Exceso de cobro",IF(L64=0,"Cobrado",IF(K64&gt;0,"Cobro parcial","Pendiente"))))))</x:f>
      </x:c>
    </x:row>
    <x:row r="65" ht="30" customHeight="1">
      <x:c r="A65" s="11"/>
      <x:c r="B65" s="12"/>
      <x:c r="C65" s="10"/>
      <x:c r="D65" s="13"/>
      <x:c r="E65" s="14"/>
      <x:c r="F65" s="14"/>
      <x:c r="G65" s="15" t="str">
        <x:f>IF(H65="OK",ROUND(D65*E65-F65,2),"")</x:f>
      </x:c>
      <x:c r="H65" s="9" t="str">
        <x:f>IF(COUNTA(A65:F65)=0,"",IF(NOT(ISNUMBER(A65)),"Fecha no válida",IF(OR(A65&lt;DATE(2000,1,1),A65&gt;DATE(2099,12,31),A65&lt;&gt;INT(A65)),"Fecha no válida",IF(OR(B65="",B65&lt;&gt;TRIM(B65),ISNUMBER(SEARCH("~*",B65)),ISNUMBER(SEARCH("~?",B65)),ISNUMBER(SEARCH("~~",B65))),"Revisa número venta",IF(COUNTIFS($B$10:$B$309,B65,$A$10:$A$309,"&lt;&gt;"&amp;A65)&gt;0,"Fechas distintas ticket",IF(C65="","Falta producto",IF(OR(NOT(ISNUMBER(D65)),D65&lt;=0),"Cantidad no válida",IF(OR(ISBLANK(E65),NOT(ISNUMBER(E65)),E65&lt;0),"Precio no válido",IF(OR(ISBLANK(F65),NOT(ISNUMBER(F65)),F65&lt;0,F65&gt;ROUND(D65*E65,2)),"Descuento no válido","OK")))))))))</x:f>
      </x:c>
      <x:c r="I65" s="9" t="n">
        <x:f>IF(B65="",0,IF(AND(COUNTIFS($B$10:B65,B65)=1,COUNTIFS($B$10:$B$309,B65,$H$10:$H$309,"&lt;&gt;OK")=0),1,0))</x:f>
        <x:v>0</x:v>
      </x:c>
      <x:c r="J65" s="15" t="str">
        <x:f>IF(AND(I65=1,H65="OK",COUNTIFS($B$10:$B$309,B65,$H$10:$H$309,"&lt;&gt;OK")=0),SUMIFS($G$10:$G$309,$B$10:$B$309,B65),"")</x:f>
      </x:c>
      <x:c r="K65" s="15" t="str">
        <x:f>IF(ISNUMBER(J65),SUMIFS('Cobros'!$D$10:$D$309,'Cobros'!$B$10:$B$309,B65,'Cobros'!$E$10:$E$309,"OK"),"")</x:f>
      </x:c>
      <x:c r="L65" s="15" t="str">
        <x:f>IF(ISNUMBER(J65),MAX(ROUND(J65-K65,2),0),"")</x:f>
      </x:c>
      <x:c r="M65" s="15" t="str">
        <x:f>IF(ISNUMBER(J65),MAX(ROUND(K65-J65,2),0),"")</x:f>
      </x:c>
      <x:c r="N65" s="9" t="str">
        <x:f>IF(B65="","",IF(COUNTIFS($B$10:$B$309,B65,$H$10:$H$309,"&lt;&gt;OK")&gt;0,"Revisar ticket",IF(I65&lt;&gt;1,"Ver primera línea",IF(M65&gt;0,"Exceso de cobro",IF(L65=0,"Cobrado",IF(K65&gt;0,"Cobro parcial","Pendiente"))))))</x:f>
      </x:c>
    </x:row>
    <x:row r="66" ht="30" customHeight="1">
      <x:c r="A66" s="11"/>
      <x:c r="B66" s="12"/>
      <x:c r="C66" s="10"/>
      <x:c r="D66" s="13"/>
      <x:c r="E66" s="14"/>
      <x:c r="F66" s="14"/>
      <x:c r="G66" s="15" t="str">
        <x:f>IF(H66="OK",ROUND(D66*E66-F66,2),"")</x:f>
      </x:c>
      <x:c r="H66" s="9" t="str">
        <x:f>IF(COUNTA(A66:F66)=0,"",IF(NOT(ISNUMBER(A66)),"Fecha no válida",IF(OR(A66&lt;DATE(2000,1,1),A66&gt;DATE(2099,12,31),A66&lt;&gt;INT(A66)),"Fecha no válida",IF(OR(B66="",B66&lt;&gt;TRIM(B66),ISNUMBER(SEARCH("~*",B66)),ISNUMBER(SEARCH("~?",B66)),ISNUMBER(SEARCH("~~",B66))),"Revisa número venta",IF(COUNTIFS($B$10:$B$309,B66,$A$10:$A$309,"&lt;&gt;"&amp;A66)&gt;0,"Fechas distintas ticket",IF(C66="","Falta producto",IF(OR(NOT(ISNUMBER(D66)),D66&lt;=0),"Cantidad no válida",IF(OR(ISBLANK(E66),NOT(ISNUMBER(E66)),E66&lt;0),"Precio no válido",IF(OR(ISBLANK(F66),NOT(ISNUMBER(F66)),F66&lt;0,F66&gt;ROUND(D66*E66,2)),"Descuento no válido","OK")))))))))</x:f>
      </x:c>
      <x:c r="I66" s="9" t="n">
        <x:f>IF(B66="",0,IF(AND(COUNTIFS($B$10:B66,B66)=1,COUNTIFS($B$10:$B$309,B66,$H$10:$H$309,"&lt;&gt;OK")=0),1,0))</x:f>
        <x:v>0</x:v>
      </x:c>
      <x:c r="J66" s="15" t="str">
        <x:f>IF(AND(I66=1,H66="OK",COUNTIFS($B$10:$B$309,B66,$H$10:$H$309,"&lt;&gt;OK")=0),SUMIFS($G$10:$G$309,$B$10:$B$309,B66),"")</x:f>
      </x:c>
      <x:c r="K66" s="15" t="str">
        <x:f>IF(ISNUMBER(J66),SUMIFS('Cobros'!$D$10:$D$309,'Cobros'!$B$10:$B$309,B66,'Cobros'!$E$10:$E$309,"OK"),"")</x:f>
      </x:c>
      <x:c r="L66" s="15" t="str">
        <x:f>IF(ISNUMBER(J66),MAX(ROUND(J66-K66,2),0),"")</x:f>
      </x:c>
      <x:c r="M66" s="15" t="str">
        <x:f>IF(ISNUMBER(J66),MAX(ROUND(K66-J66,2),0),"")</x:f>
      </x:c>
      <x:c r="N66" s="9" t="str">
        <x:f>IF(B66="","",IF(COUNTIFS($B$10:$B$309,B66,$H$10:$H$309,"&lt;&gt;OK")&gt;0,"Revisar ticket",IF(I66&lt;&gt;1,"Ver primera línea",IF(M66&gt;0,"Exceso de cobro",IF(L66=0,"Cobrado",IF(K66&gt;0,"Cobro parcial","Pendiente"))))))</x:f>
      </x:c>
    </x:row>
    <x:row r="67" ht="30" customHeight="1">
      <x:c r="A67" s="11"/>
      <x:c r="B67" s="12"/>
      <x:c r="C67" s="10"/>
      <x:c r="D67" s="13"/>
      <x:c r="E67" s="14"/>
      <x:c r="F67" s="14"/>
      <x:c r="G67" s="15" t="str">
        <x:f>IF(H67="OK",ROUND(D67*E67-F67,2),"")</x:f>
      </x:c>
      <x:c r="H67" s="9" t="str">
        <x:f>IF(COUNTA(A67:F67)=0,"",IF(NOT(ISNUMBER(A67)),"Fecha no válida",IF(OR(A67&lt;DATE(2000,1,1),A67&gt;DATE(2099,12,31),A67&lt;&gt;INT(A67)),"Fecha no válida",IF(OR(B67="",B67&lt;&gt;TRIM(B67),ISNUMBER(SEARCH("~*",B67)),ISNUMBER(SEARCH("~?",B67)),ISNUMBER(SEARCH("~~",B67))),"Revisa número venta",IF(COUNTIFS($B$10:$B$309,B67,$A$10:$A$309,"&lt;&gt;"&amp;A67)&gt;0,"Fechas distintas ticket",IF(C67="","Falta producto",IF(OR(NOT(ISNUMBER(D67)),D67&lt;=0),"Cantidad no válida",IF(OR(ISBLANK(E67),NOT(ISNUMBER(E67)),E67&lt;0),"Precio no válido",IF(OR(ISBLANK(F67),NOT(ISNUMBER(F67)),F67&lt;0,F67&gt;ROUND(D67*E67,2)),"Descuento no válido","OK")))))))))</x:f>
      </x:c>
      <x:c r="I67" s="9" t="n">
        <x:f>IF(B67="",0,IF(AND(COUNTIFS($B$10:B67,B67)=1,COUNTIFS($B$10:$B$309,B67,$H$10:$H$309,"&lt;&gt;OK")=0),1,0))</x:f>
        <x:v>0</x:v>
      </x:c>
      <x:c r="J67" s="15" t="str">
        <x:f>IF(AND(I67=1,H67="OK",COUNTIFS($B$10:$B$309,B67,$H$10:$H$309,"&lt;&gt;OK")=0),SUMIFS($G$10:$G$309,$B$10:$B$309,B67),"")</x:f>
      </x:c>
      <x:c r="K67" s="15" t="str">
        <x:f>IF(ISNUMBER(J67),SUMIFS('Cobros'!$D$10:$D$309,'Cobros'!$B$10:$B$309,B67,'Cobros'!$E$10:$E$309,"OK"),"")</x:f>
      </x:c>
      <x:c r="L67" s="15" t="str">
        <x:f>IF(ISNUMBER(J67),MAX(ROUND(J67-K67,2),0),"")</x:f>
      </x:c>
      <x:c r="M67" s="15" t="str">
        <x:f>IF(ISNUMBER(J67),MAX(ROUND(K67-J67,2),0),"")</x:f>
      </x:c>
      <x:c r="N67" s="9" t="str">
        <x:f>IF(B67="","",IF(COUNTIFS($B$10:$B$309,B67,$H$10:$H$309,"&lt;&gt;OK")&gt;0,"Revisar ticket",IF(I67&lt;&gt;1,"Ver primera línea",IF(M67&gt;0,"Exceso de cobro",IF(L67=0,"Cobrado",IF(K67&gt;0,"Cobro parcial","Pendiente"))))))</x:f>
      </x:c>
    </x:row>
    <x:row r="68" ht="30" customHeight="1">
      <x:c r="A68" s="11"/>
      <x:c r="B68" s="12"/>
      <x:c r="C68" s="10"/>
      <x:c r="D68" s="13"/>
      <x:c r="E68" s="14"/>
      <x:c r="F68" s="14"/>
      <x:c r="G68" s="15" t="str">
        <x:f>IF(H68="OK",ROUND(D68*E68-F68,2),"")</x:f>
      </x:c>
      <x:c r="H68" s="9" t="str">
        <x:f>IF(COUNTA(A68:F68)=0,"",IF(NOT(ISNUMBER(A68)),"Fecha no válida",IF(OR(A68&lt;DATE(2000,1,1),A68&gt;DATE(2099,12,31),A68&lt;&gt;INT(A68)),"Fecha no válida",IF(OR(B68="",B68&lt;&gt;TRIM(B68),ISNUMBER(SEARCH("~*",B68)),ISNUMBER(SEARCH("~?",B68)),ISNUMBER(SEARCH("~~",B68))),"Revisa número venta",IF(COUNTIFS($B$10:$B$309,B68,$A$10:$A$309,"&lt;&gt;"&amp;A68)&gt;0,"Fechas distintas ticket",IF(C68="","Falta producto",IF(OR(NOT(ISNUMBER(D68)),D68&lt;=0),"Cantidad no válida",IF(OR(ISBLANK(E68),NOT(ISNUMBER(E68)),E68&lt;0),"Precio no válido",IF(OR(ISBLANK(F68),NOT(ISNUMBER(F68)),F68&lt;0,F68&gt;ROUND(D68*E68,2)),"Descuento no válido","OK")))))))))</x:f>
      </x:c>
      <x:c r="I68" s="9" t="n">
        <x:f>IF(B68="",0,IF(AND(COUNTIFS($B$10:B68,B68)=1,COUNTIFS($B$10:$B$309,B68,$H$10:$H$309,"&lt;&gt;OK")=0),1,0))</x:f>
        <x:v>0</x:v>
      </x:c>
      <x:c r="J68" s="15" t="str">
        <x:f>IF(AND(I68=1,H68="OK",COUNTIFS($B$10:$B$309,B68,$H$10:$H$309,"&lt;&gt;OK")=0),SUMIFS($G$10:$G$309,$B$10:$B$309,B68),"")</x:f>
      </x:c>
      <x:c r="K68" s="15" t="str">
        <x:f>IF(ISNUMBER(J68),SUMIFS('Cobros'!$D$10:$D$309,'Cobros'!$B$10:$B$309,B68,'Cobros'!$E$10:$E$309,"OK"),"")</x:f>
      </x:c>
      <x:c r="L68" s="15" t="str">
        <x:f>IF(ISNUMBER(J68),MAX(ROUND(J68-K68,2),0),"")</x:f>
      </x:c>
      <x:c r="M68" s="15" t="str">
        <x:f>IF(ISNUMBER(J68),MAX(ROUND(K68-J68,2),0),"")</x:f>
      </x:c>
      <x:c r="N68" s="9" t="str">
        <x:f>IF(B68="","",IF(COUNTIFS($B$10:$B$309,B68,$H$10:$H$309,"&lt;&gt;OK")&gt;0,"Revisar ticket",IF(I68&lt;&gt;1,"Ver primera línea",IF(M68&gt;0,"Exceso de cobro",IF(L68=0,"Cobrado",IF(K68&gt;0,"Cobro parcial","Pendiente"))))))</x:f>
      </x:c>
    </x:row>
    <x:row r="69" ht="30" customHeight="1">
      <x:c r="A69" s="11"/>
      <x:c r="B69" s="12"/>
      <x:c r="C69" s="10"/>
      <x:c r="D69" s="13"/>
      <x:c r="E69" s="14"/>
      <x:c r="F69" s="14"/>
      <x:c r="G69" s="15" t="str">
        <x:f>IF(H69="OK",ROUND(D69*E69-F69,2),"")</x:f>
      </x:c>
      <x:c r="H69" s="9" t="str">
        <x:f>IF(COUNTA(A69:F69)=0,"",IF(NOT(ISNUMBER(A69)),"Fecha no válida",IF(OR(A69&lt;DATE(2000,1,1),A69&gt;DATE(2099,12,31),A69&lt;&gt;INT(A69)),"Fecha no válida",IF(OR(B69="",B69&lt;&gt;TRIM(B69),ISNUMBER(SEARCH("~*",B69)),ISNUMBER(SEARCH("~?",B69)),ISNUMBER(SEARCH("~~",B69))),"Revisa número venta",IF(COUNTIFS($B$10:$B$309,B69,$A$10:$A$309,"&lt;&gt;"&amp;A69)&gt;0,"Fechas distintas ticket",IF(C69="","Falta producto",IF(OR(NOT(ISNUMBER(D69)),D69&lt;=0),"Cantidad no válida",IF(OR(ISBLANK(E69),NOT(ISNUMBER(E69)),E69&lt;0),"Precio no válido",IF(OR(ISBLANK(F69),NOT(ISNUMBER(F69)),F69&lt;0,F69&gt;ROUND(D69*E69,2)),"Descuento no válido","OK")))))))))</x:f>
      </x:c>
      <x:c r="I69" s="9" t="n">
        <x:f>IF(B69="",0,IF(AND(COUNTIFS($B$10:B69,B69)=1,COUNTIFS($B$10:$B$309,B69,$H$10:$H$309,"&lt;&gt;OK")=0),1,0))</x:f>
        <x:v>0</x:v>
      </x:c>
      <x:c r="J69" s="15" t="str">
        <x:f>IF(AND(I69=1,H69="OK",COUNTIFS($B$10:$B$309,B69,$H$10:$H$309,"&lt;&gt;OK")=0),SUMIFS($G$10:$G$309,$B$10:$B$309,B69),"")</x:f>
      </x:c>
      <x:c r="K69" s="15" t="str">
        <x:f>IF(ISNUMBER(J69),SUMIFS('Cobros'!$D$10:$D$309,'Cobros'!$B$10:$B$309,B69,'Cobros'!$E$10:$E$309,"OK"),"")</x:f>
      </x:c>
      <x:c r="L69" s="15" t="str">
        <x:f>IF(ISNUMBER(J69),MAX(ROUND(J69-K69,2),0),"")</x:f>
      </x:c>
      <x:c r="M69" s="15" t="str">
        <x:f>IF(ISNUMBER(J69),MAX(ROUND(K69-J69,2),0),"")</x:f>
      </x:c>
      <x:c r="N69" s="9" t="str">
        <x:f>IF(B69="","",IF(COUNTIFS($B$10:$B$309,B69,$H$10:$H$309,"&lt;&gt;OK")&gt;0,"Revisar ticket",IF(I69&lt;&gt;1,"Ver primera línea",IF(M69&gt;0,"Exceso de cobro",IF(L69=0,"Cobrado",IF(K69&gt;0,"Cobro parcial","Pendiente"))))))</x:f>
      </x:c>
    </x:row>
    <x:row r="70" ht="30" customHeight="1">
      <x:c r="A70" s="11"/>
      <x:c r="B70" s="12"/>
      <x:c r="C70" s="10"/>
      <x:c r="D70" s="13"/>
      <x:c r="E70" s="14"/>
      <x:c r="F70" s="14"/>
      <x:c r="G70" s="15" t="str">
        <x:f>IF(H70="OK",ROUND(D70*E70-F70,2),"")</x:f>
      </x:c>
      <x:c r="H70" s="9" t="str">
        <x:f>IF(COUNTA(A70:F70)=0,"",IF(NOT(ISNUMBER(A70)),"Fecha no válida",IF(OR(A70&lt;DATE(2000,1,1),A70&gt;DATE(2099,12,31),A70&lt;&gt;INT(A70)),"Fecha no válida",IF(OR(B70="",B70&lt;&gt;TRIM(B70),ISNUMBER(SEARCH("~*",B70)),ISNUMBER(SEARCH("~?",B70)),ISNUMBER(SEARCH("~~",B70))),"Revisa número venta",IF(COUNTIFS($B$10:$B$309,B70,$A$10:$A$309,"&lt;&gt;"&amp;A70)&gt;0,"Fechas distintas ticket",IF(C70="","Falta producto",IF(OR(NOT(ISNUMBER(D70)),D70&lt;=0),"Cantidad no válida",IF(OR(ISBLANK(E70),NOT(ISNUMBER(E70)),E70&lt;0),"Precio no válido",IF(OR(ISBLANK(F70),NOT(ISNUMBER(F70)),F70&lt;0,F70&gt;ROUND(D70*E70,2)),"Descuento no válido","OK")))))))))</x:f>
      </x:c>
      <x:c r="I70" s="9" t="n">
        <x:f>IF(B70="",0,IF(AND(COUNTIFS($B$10:B70,B70)=1,COUNTIFS($B$10:$B$309,B70,$H$10:$H$309,"&lt;&gt;OK")=0),1,0))</x:f>
        <x:v>0</x:v>
      </x:c>
      <x:c r="J70" s="15" t="str">
        <x:f>IF(AND(I70=1,H70="OK",COUNTIFS($B$10:$B$309,B70,$H$10:$H$309,"&lt;&gt;OK")=0),SUMIFS($G$10:$G$309,$B$10:$B$309,B70),"")</x:f>
      </x:c>
      <x:c r="K70" s="15" t="str">
        <x:f>IF(ISNUMBER(J70),SUMIFS('Cobros'!$D$10:$D$309,'Cobros'!$B$10:$B$309,B70,'Cobros'!$E$10:$E$309,"OK"),"")</x:f>
      </x:c>
      <x:c r="L70" s="15" t="str">
        <x:f>IF(ISNUMBER(J70),MAX(ROUND(J70-K70,2),0),"")</x:f>
      </x:c>
      <x:c r="M70" s="15" t="str">
        <x:f>IF(ISNUMBER(J70),MAX(ROUND(K70-J70,2),0),"")</x:f>
      </x:c>
      <x:c r="N70" s="9" t="str">
        <x:f>IF(B70="","",IF(COUNTIFS($B$10:$B$309,B70,$H$10:$H$309,"&lt;&gt;OK")&gt;0,"Revisar ticket",IF(I70&lt;&gt;1,"Ver primera línea",IF(M70&gt;0,"Exceso de cobro",IF(L70=0,"Cobrado",IF(K70&gt;0,"Cobro parcial","Pendiente"))))))</x:f>
      </x:c>
    </x:row>
    <x:row r="71" ht="30" customHeight="1">
      <x:c r="A71" s="11"/>
      <x:c r="B71" s="12"/>
      <x:c r="C71" s="10"/>
      <x:c r="D71" s="13"/>
      <x:c r="E71" s="14"/>
      <x:c r="F71" s="14"/>
      <x:c r="G71" s="15" t="str">
        <x:f>IF(H71="OK",ROUND(D71*E71-F71,2),"")</x:f>
      </x:c>
      <x:c r="H71" s="9" t="str">
        <x:f>IF(COUNTA(A71:F71)=0,"",IF(NOT(ISNUMBER(A71)),"Fecha no válida",IF(OR(A71&lt;DATE(2000,1,1),A71&gt;DATE(2099,12,31),A71&lt;&gt;INT(A71)),"Fecha no válida",IF(OR(B71="",B71&lt;&gt;TRIM(B71),ISNUMBER(SEARCH("~*",B71)),ISNUMBER(SEARCH("~?",B71)),ISNUMBER(SEARCH("~~",B71))),"Revisa número venta",IF(COUNTIFS($B$10:$B$309,B71,$A$10:$A$309,"&lt;&gt;"&amp;A71)&gt;0,"Fechas distintas ticket",IF(C71="","Falta producto",IF(OR(NOT(ISNUMBER(D71)),D71&lt;=0),"Cantidad no válida",IF(OR(ISBLANK(E71),NOT(ISNUMBER(E71)),E71&lt;0),"Precio no válido",IF(OR(ISBLANK(F71),NOT(ISNUMBER(F71)),F71&lt;0,F71&gt;ROUND(D71*E71,2)),"Descuento no válido","OK")))))))))</x:f>
      </x:c>
      <x:c r="I71" s="9" t="n">
        <x:f>IF(B71="",0,IF(AND(COUNTIFS($B$10:B71,B71)=1,COUNTIFS($B$10:$B$309,B71,$H$10:$H$309,"&lt;&gt;OK")=0),1,0))</x:f>
        <x:v>0</x:v>
      </x:c>
      <x:c r="J71" s="15" t="str">
        <x:f>IF(AND(I71=1,H71="OK",COUNTIFS($B$10:$B$309,B71,$H$10:$H$309,"&lt;&gt;OK")=0),SUMIFS($G$10:$G$309,$B$10:$B$309,B71),"")</x:f>
      </x:c>
      <x:c r="K71" s="15" t="str">
        <x:f>IF(ISNUMBER(J71),SUMIFS('Cobros'!$D$10:$D$309,'Cobros'!$B$10:$B$309,B71,'Cobros'!$E$10:$E$309,"OK"),"")</x:f>
      </x:c>
      <x:c r="L71" s="15" t="str">
        <x:f>IF(ISNUMBER(J71),MAX(ROUND(J71-K71,2),0),"")</x:f>
      </x:c>
      <x:c r="M71" s="15" t="str">
        <x:f>IF(ISNUMBER(J71),MAX(ROUND(K71-J71,2),0),"")</x:f>
      </x:c>
      <x:c r="N71" s="9" t="str">
        <x:f>IF(B71="","",IF(COUNTIFS($B$10:$B$309,B71,$H$10:$H$309,"&lt;&gt;OK")&gt;0,"Revisar ticket",IF(I71&lt;&gt;1,"Ver primera línea",IF(M71&gt;0,"Exceso de cobro",IF(L71=0,"Cobrado",IF(K71&gt;0,"Cobro parcial","Pendiente"))))))</x:f>
      </x:c>
    </x:row>
    <x:row r="72" ht="30" customHeight="1">
      <x:c r="A72" s="11"/>
      <x:c r="B72" s="12"/>
      <x:c r="C72" s="10"/>
      <x:c r="D72" s="13"/>
      <x:c r="E72" s="14"/>
      <x:c r="F72" s="14"/>
      <x:c r="G72" s="15" t="str">
        <x:f>IF(H72="OK",ROUND(D72*E72-F72,2),"")</x:f>
      </x:c>
      <x:c r="H72" s="9" t="str">
        <x:f>IF(COUNTA(A72:F72)=0,"",IF(NOT(ISNUMBER(A72)),"Fecha no válida",IF(OR(A72&lt;DATE(2000,1,1),A72&gt;DATE(2099,12,31),A72&lt;&gt;INT(A72)),"Fecha no válida",IF(OR(B72="",B72&lt;&gt;TRIM(B72),ISNUMBER(SEARCH("~*",B72)),ISNUMBER(SEARCH("~?",B72)),ISNUMBER(SEARCH("~~",B72))),"Revisa número venta",IF(COUNTIFS($B$10:$B$309,B72,$A$10:$A$309,"&lt;&gt;"&amp;A72)&gt;0,"Fechas distintas ticket",IF(C72="","Falta producto",IF(OR(NOT(ISNUMBER(D72)),D72&lt;=0),"Cantidad no válida",IF(OR(ISBLANK(E72),NOT(ISNUMBER(E72)),E72&lt;0),"Precio no válido",IF(OR(ISBLANK(F72),NOT(ISNUMBER(F72)),F72&lt;0,F72&gt;ROUND(D72*E72,2)),"Descuento no válido","OK")))))))))</x:f>
      </x:c>
      <x:c r="I72" s="9" t="n">
        <x:f>IF(B72="",0,IF(AND(COUNTIFS($B$10:B72,B72)=1,COUNTIFS($B$10:$B$309,B72,$H$10:$H$309,"&lt;&gt;OK")=0),1,0))</x:f>
        <x:v>0</x:v>
      </x:c>
      <x:c r="J72" s="15" t="str">
        <x:f>IF(AND(I72=1,H72="OK",COUNTIFS($B$10:$B$309,B72,$H$10:$H$309,"&lt;&gt;OK")=0),SUMIFS($G$10:$G$309,$B$10:$B$309,B72),"")</x:f>
      </x:c>
      <x:c r="K72" s="15" t="str">
        <x:f>IF(ISNUMBER(J72),SUMIFS('Cobros'!$D$10:$D$309,'Cobros'!$B$10:$B$309,B72,'Cobros'!$E$10:$E$309,"OK"),"")</x:f>
      </x:c>
      <x:c r="L72" s="15" t="str">
        <x:f>IF(ISNUMBER(J72),MAX(ROUND(J72-K72,2),0),"")</x:f>
      </x:c>
      <x:c r="M72" s="15" t="str">
        <x:f>IF(ISNUMBER(J72),MAX(ROUND(K72-J72,2),0),"")</x:f>
      </x:c>
      <x:c r="N72" s="9" t="str">
        <x:f>IF(B72="","",IF(COUNTIFS($B$10:$B$309,B72,$H$10:$H$309,"&lt;&gt;OK")&gt;0,"Revisar ticket",IF(I72&lt;&gt;1,"Ver primera línea",IF(M72&gt;0,"Exceso de cobro",IF(L72=0,"Cobrado",IF(K72&gt;0,"Cobro parcial","Pendiente"))))))</x:f>
      </x:c>
    </x:row>
    <x:row r="73" ht="30" customHeight="1">
      <x:c r="A73" s="11"/>
      <x:c r="B73" s="12"/>
      <x:c r="C73" s="10"/>
      <x:c r="D73" s="13"/>
      <x:c r="E73" s="14"/>
      <x:c r="F73" s="14"/>
      <x:c r="G73" s="15" t="str">
        <x:f>IF(H73="OK",ROUND(D73*E73-F73,2),"")</x:f>
      </x:c>
      <x:c r="H73" s="9" t="str">
        <x:f>IF(COUNTA(A73:F73)=0,"",IF(NOT(ISNUMBER(A73)),"Fecha no válida",IF(OR(A73&lt;DATE(2000,1,1),A73&gt;DATE(2099,12,31),A73&lt;&gt;INT(A73)),"Fecha no válida",IF(OR(B73="",B73&lt;&gt;TRIM(B73),ISNUMBER(SEARCH("~*",B73)),ISNUMBER(SEARCH("~?",B73)),ISNUMBER(SEARCH("~~",B73))),"Revisa número venta",IF(COUNTIFS($B$10:$B$309,B73,$A$10:$A$309,"&lt;&gt;"&amp;A73)&gt;0,"Fechas distintas ticket",IF(C73="","Falta producto",IF(OR(NOT(ISNUMBER(D73)),D73&lt;=0),"Cantidad no válida",IF(OR(ISBLANK(E73),NOT(ISNUMBER(E73)),E73&lt;0),"Precio no válido",IF(OR(ISBLANK(F73),NOT(ISNUMBER(F73)),F73&lt;0,F73&gt;ROUND(D73*E73,2)),"Descuento no válido","OK")))))))))</x:f>
      </x:c>
      <x:c r="I73" s="9" t="n">
        <x:f>IF(B73="",0,IF(AND(COUNTIFS($B$10:B73,B73)=1,COUNTIFS($B$10:$B$309,B73,$H$10:$H$309,"&lt;&gt;OK")=0),1,0))</x:f>
        <x:v>0</x:v>
      </x:c>
      <x:c r="J73" s="15" t="str">
        <x:f>IF(AND(I73=1,H73="OK",COUNTIFS($B$10:$B$309,B73,$H$10:$H$309,"&lt;&gt;OK")=0),SUMIFS($G$10:$G$309,$B$10:$B$309,B73),"")</x:f>
      </x:c>
      <x:c r="K73" s="15" t="str">
        <x:f>IF(ISNUMBER(J73),SUMIFS('Cobros'!$D$10:$D$309,'Cobros'!$B$10:$B$309,B73,'Cobros'!$E$10:$E$309,"OK"),"")</x:f>
      </x:c>
      <x:c r="L73" s="15" t="str">
        <x:f>IF(ISNUMBER(J73),MAX(ROUND(J73-K73,2),0),"")</x:f>
      </x:c>
      <x:c r="M73" s="15" t="str">
        <x:f>IF(ISNUMBER(J73),MAX(ROUND(K73-J73,2),0),"")</x:f>
      </x:c>
      <x:c r="N73" s="9" t="str">
        <x:f>IF(B73="","",IF(COUNTIFS($B$10:$B$309,B73,$H$10:$H$309,"&lt;&gt;OK")&gt;0,"Revisar ticket",IF(I73&lt;&gt;1,"Ver primera línea",IF(M73&gt;0,"Exceso de cobro",IF(L73=0,"Cobrado",IF(K73&gt;0,"Cobro parcial","Pendiente"))))))</x:f>
      </x:c>
    </x:row>
    <x:row r="74" ht="30" customHeight="1">
      <x:c r="A74" s="11"/>
      <x:c r="B74" s="12"/>
      <x:c r="C74" s="10"/>
      <x:c r="D74" s="13"/>
      <x:c r="E74" s="14"/>
      <x:c r="F74" s="14"/>
      <x:c r="G74" s="15" t="str">
        <x:f>IF(H74="OK",ROUND(D74*E74-F74,2),"")</x:f>
      </x:c>
      <x:c r="H74" s="9" t="str">
        <x:f>IF(COUNTA(A74:F74)=0,"",IF(NOT(ISNUMBER(A74)),"Fecha no válida",IF(OR(A74&lt;DATE(2000,1,1),A74&gt;DATE(2099,12,31),A74&lt;&gt;INT(A74)),"Fecha no válida",IF(OR(B74="",B74&lt;&gt;TRIM(B74),ISNUMBER(SEARCH("~*",B74)),ISNUMBER(SEARCH("~?",B74)),ISNUMBER(SEARCH("~~",B74))),"Revisa número venta",IF(COUNTIFS($B$10:$B$309,B74,$A$10:$A$309,"&lt;&gt;"&amp;A74)&gt;0,"Fechas distintas ticket",IF(C74="","Falta producto",IF(OR(NOT(ISNUMBER(D74)),D74&lt;=0),"Cantidad no válida",IF(OR(ISBLANK(E74),NOT(ISNUMBER(E74)),E74&lt;0),"Precio no válido",IF(OR(ISBLANK(F74),NOT(ISNUMBER(F74)),F74&lt;0,F74&gt;ROUND(D74*E74,2)),"Descuento no válido","OK")))))))))</x:f>
      </x:c>
      <x:c r="I74" s="9" t="n">
        <x:f>IF(B74="",0,IF(AND(COUNTIFS($B$10:B74,B74)=1,COUNTIFS($B$10:$B$309,B74,$H$10:$H$309,"&lt;&gt;OK")=0),1,0))</x:f>
        <x:v>0</x:v>
      </x:c>
      <x:c r="J74" s="15" t="str">
        <x:f>IF(AND(I74=1,H74="OK",COUNTIFS($B$10:$B$309,B74,$H$10:$H$309,"&lt;&gt;OK")=0),SUMIFS($G$10:$G$309,$B$10:$B$309,B74),"")</x:f>
      </x:c>
      <x:c r="K74" s="15" t="str">
        <x:f>IF(ISNUMBER(J74),SUMIFS('Cobros'!$D$10:$D$309,'Cobros'!$B$10:$B$309,B74,'Cobros'!$E$10:$E$309,"OK"),"")</x:f>
      </x:c>
      <x:c r="L74" s="15" t="str">
        <x:f>IF(ISNUMBER(J74),MAX(ROUND(J74-K74,2),0),"")</x:f>
      </x:c>
      <x:c r="M74" s="15" t="str">
        <x:f>IF(ISNUMBER(J74),MAX(ROUND(K74-J74,2),0),"")</x:f>
      </x:c>
      <x:c r="N74" s="9" t="str">
        <x:f>IF(B74="","",IF(COUNTIFS($B$10:$B$309,B74,$H$10:$H$309,"&lt;&gt;OK")&gt;0,"Revisar ticket",IF(I74&lt;&gt;1,"Ver primera línea",IF(M74&gt;0,"Exceso de cobro",IF(L74=0,"Cobrado",IF(K74&gt;0,"Cobro parcial","Pendiente"))))))</x:f>
      </x:c>
    </x:row>
    <x:row r="75" ht="30" customHeight="1">
      <x:c r="A75" s="11"/>
      <x:c r="B75" s="12"/>
      <x:c r="C75" s="10"/>
      <x:c r="D75" s="13"/>
      <x:c r="E75" s="14"/>
      <x:c r="F75" s="14"/>
      <x:c r="G75" s="15" t="str">
        <x:f>IF(H75="OK",ROUND(D75*E75-F75,2),"")</x:f>
      </x:c>
      <x:c r="H75" s="9" t="str">
        <x:f>IF(COUNTA(A75:F75)=0,"",IF(NOT(ISNUMBER(A75)),"Fecha no válida",IF(OR(A75&lt;DATE(2000,1,1),A75&gt;DATE(2099,12,31),A75&lt;&gt;INT(A75)),"Fecha no válida",IF(OR(B75="",B75&lt;&gt;TRIM(B75),ISNUMBER(SEARCH("~*",B75)),ISNUMBER(SEARCH("~?",B75)),ISNUMBER(SEARCH("~~",B75))),"Revisa número venta",IF(COUNTIFS($B$10:$B$309,B75,$A$10:$A$309,"&lt;&gt;"&amp;A75)&gt;0,"Fechas distintas ticket",IF(C75="","Falta producto",IF(OR(NOT(ISNUMBER(D75)),D75&lt;=0),"Cantidad no válida",IF(OR(ISBLANK(E75),NOT(ISNUMBER(E75)),E75&lt;0),"Precio no válido",IF(OR(ISBLANK(F75),NOT(ISNUMBER(F75)),F75&lt;0,F75&gt;ROUND(D75*E75,2)),"Descuento no válido","OK")))))))))</x:f>
      </x:c>
      <x:c r="I75" s="9" t="n">
        <x:f>IF(B75="",0,IF(AND(COUNTIFS($B$10:B75,B75)=1,COUNTIFS($B$10:$B$309,B75,$H$10:$H$309,"&lt;&gt;OK")=0),1,0))</x:f>
        <x:v>0</x:v>
      </x:c>
      <x:c r="J75" s="15" t="str">
        <x:f>IF(AND(I75=1,H75="OK",COUNTIFS($B$10:$B$309,B75,$H$10:$H$309,"&lt;&gt;OK")=0),SUMIFS($G$10:$G$309,$B$10:$B$309,B75),"")</x:f>
      </x:c>
      <x:c r="K75" s="15" t="str">
        <x:f>IF(ISNUMBER(J75),SUMIFS('Cobros'!$D$10:$D$309,'Cobros'!$B$10:$B$309,B75,'Cobros'!$E$10:$E$309,"OK"),"")</x:f>
      </x:c>
      <x:c r="L75" s="15" t="str">
        <x:f>IF(ISNUMBER(J75),MAX(ROUND(J75-K75,2),0),"")</x:f>
      </x:c>
      <x:c r="M75" s="15" t="str">
        <x:f>IF(ISNUMBER(J75),MAX(ROUND(K75-J75,2),0),"")</x:f>
      </x:c>
      <x:c r="N75" s="9" t="str">
        <x:f>IF(B75="","",IF(COUNTIFS($B$10:$B$309,B75,$H$10:$H$309,"&lt;&gt;OK")&gt;0,"Revisar ticket",IF(I75&lt;&gt;1,"Ver primera línea",IF(M75&gt;0,"Exceso de cobro",IF(L75=0,"Cobrado",IF(K75&gt;0,"Cobro parcial","Pendiente"))))))</x:f>
      </x:c>
    </x:row>
    <x:row r="76" ht="30" customHeight="1">
      <x:c r="A76" s="11"/>
      <x:c r="B76" s="12"/>
      <x:c r="C76" s="10"/>
      <x:c r="D76" s="13"/>
      <x:c r="E76" s="14"/>
      <x:c r="F76" s="14"/>
      <x:c r="G76" s="15" t="str">
        <x:f>IF(H76="OK",ROUND(D76*E76-F76,2),"")</x:f>
      </x:c>
      <x:c r="H76" s="9" t="str">
        <x:f>IF(COUNTA(A76:F76)=0,"",IF(NOT(ISNUMBER(A76)),"Fecha no válida",IF(OR(A76&lt;DATE(2000,1,1),A76&gt;DATE(2099,12,31),A76&lt;&gt;INT(A76)),"Fecha no válida",IF(OR(B76="",B76&lt;&gt;TRIM(B76),ISNUMBER(SEARCH("~*",B76)),ISNUMBER(SEARCH("~?",B76)),ISNUMBER(SEARCH("~~",B76))),"Revisa número venta",IF(COUNTIFS($B$10:$B$309,B76,$A$10:$A$309,"&lt;&gt;"&amp;A76)&gt;0,"Fechas distintas ticket",IF(C76="","Falta producto",IF(OR(NOT(ISNUMBER(D76)),D76&lt;=0),"Cantidad no válida",IF(OR(ISBLANK(E76),NOT(ISNUMBER(E76)),E76&lt;0),"Precio no válido",IF(OR(ISBLANK(F76),NOT(ISNUMBER(F76)),F76&lt;0,F76&gt;ROUND(D76*E76,2)),"Descuento no válido","OK")))))))))</x:f>
      </x:c>
      <x:c r="I76" s="9" t="n">
        <x:f>IF(B76="",0,IF(AND(COUNTIFS($B$10:B76,B76)=1,COUNTIFS($B$10:$B$309,B76,$H$10:$H$309,"&lt;&gt;OK")=0),1,0))</x:f>
        <x:v>0</x:v>
      </x:c>
      <x:c r="J76" s="15" t="str">
        <x:f>IF(AND(I76=1,H76="OK",COUNTIFS($B$10:$B$309,B76,$H$10:$H$309,"&lt;&gt;OK")=0),SUMIFS($G$10:$G$309,$B$10:$B$309,B76),"")</x:f>
      </x:c>
      <x:c r="K76" s="15" t="str">
        <x:f>IF(ISNUMBER(J76),SUMIFS('Cobros'!$D$10:$D$309,'Cobros'!$B$10:$B$309,B76,'Cobros'!$E$10:$E$309,"OK"),"")</x:f>
      </x:c>
      <x:c r="L76" s="15" t="str">
        <x:f>IF(ISNUMBER(J76),MAX(ROUND(J76-K76,2),0),"")</x:f>
      </x:c>
      <x:c r="M76" s="15" t="str">
        <x:f>IF(ISNUMBER(J76),MAX(ROUND(K76-J76,2),0),"")</x:f>
      </x:c>
      <x:c r="N76" s="9" t="str">
        <x:f>IF(B76="","",IF(COUNTIFS($B$10:$B$309,B76,$H$10:$H$309,"&lt;&gt;OK")&gt;0,"Revisar ticket",IF(I76&lt;&gt;1,"Ver primera línea",IF(M76&gt;0,"Exceso de cobro",IF(L76=0,"Cobrado",IF(K76&gt;0,"Cobro parcial","Pendiente"))))))</x:f>
      </x:c>
    </x:row>
    <x:row r="77" ht="30" customHeight="1">
      <x:c r="A77" s="11"/>
      <x:c r="B77" s="12"/>
      <x:c r="C77" s="10"/>
      <x:c r="D77" s="13"/>
      <x:c r="E77" s="14"/>
      <x:c r="F77" s="14"/>
      <x:c r="G77" s="15" t="str">
        <x:f>IF(H77="OK",ROUND(D77*E77-F77,2),"")</x:f>
      </x:c>
      <x:c r="H77" s="9" t="str">
        <x:f>IF(COUNTA(A77:F77)=0,"",IF(NOT(ISNUMBER(A77)),"Fecha no válida",IF(OR(A77&lt;DATE(2000,1,1),A77&gt;DATE(2099,12,31),A77&lt;&gt;INT(A77)),"Fecha no válida",IF(OR(B77="",B77&lt;&gt;TRIM(B77),ISNUMBER(SEARCH("~*",B77)),ISNUMBER(SEARCH("~?",B77)),ISNUMBER(SEARCH("~~",B77))),"Revisa número venta",IF(COUNTIFS($B$10:$B$309,B77,$A$10:$A$309,"&lt;&gt;"&amp;A77)&gt;0,"Fechas distintas ticket",IF(C77="","Falta producto",IF(OR(NOT(ISNUMBER(D77)),D77&lt;=0),"Cantidad no válida",IF(OR(ISBLANK(E77),NOT(ISNUMBER(E77)),E77&lt;0),"Precio no válido",IF(OR(ISBLANK(F77),NOT(ISNUMBER(F77)),F77&lt;0,F77&gt;ROUND(D77*E77,2)),"Descuento no válido","OK")))))))))</x:f>
      </x:c>
      <x:c r="I77" s="9" t="n">
        <x:f>IF(B77="",0,IF(AND(COUNTIFS($B$10:B77,B77)=1,COUNTIFS($B$10:$B$309,B77,$H$10:$H$309,"&lt;&gt;OK")=0),1,0))</x:f>
        <x:v>0</x:v>
      </x:c>
      <x:c r="J77" s="15" t="str">
        <x:f>IF(AND(I77=1,H77="OK",COUNTIFS($B$10:$B$309,B77,$H$10:$H$309,"&lt;&gt;OK")=0),SUMIFS($G$10:$G$309,$B$10:$B$309,B77),"")</x:f>
      </x:c>
      <x:c r="K77" s="15" t="str">
        <x:f>IF(ISNUMBER(J77),SUMIFS('Cobros'!$D$10:$D$309,'Cobros'!$B$10:$B$309,B77,'Cobros'!$E$10:$E$309,"OK"),"")</x:f>
      </x:c>
      <x:c r="L77" s="15" t="str">
        <x:f>IF(ISNUMBER(J77),MAX(ROUND(J77-K77,2),0),"")</x:f>
      </x:c>
      <x:c r="M77" s="15" t="str">
        <x:f>IF(ISNUMBER(J77),MAX(ROUND(K77-J77,2),0),"")</x:f>
      </x:c>
      <x:c r="N77" s="9" t="str">
        <x:f>IF(B77="","",IF(COUNTIFS($B$10:$B$309,B77,$H$10:$H$309,"&lt;&gt;OK")&gt;0,"Revisar ticket",IF(I77&lt;&gt;1,"Ver primera línea",IF(M77&gt;0,"Exceso de cobro",IF(L77=0,"Cobrado",IF(K77&gt;0,"Cobro parcial","Pendiente"))))))</x:f>
      </x:c>
    </x:row>
    <x:row r="78" ht="30" customHeight="1">
      <x:c r="A78" s="11"/>
      <x:c r="B78" s="12"/>
      <x:c r="C78" s="10"/>
      <x:c r="D78" s="13"/>
      <x:c r="E78" s="14"/>
      <x:c r="F78" s="14"/>
      <x:c r="G78" s="15" t="str">
        <x:f>IF(H78="OK",ROUND(D78*E78-F78,2),"")</x:f>
      </x:c>
      <x:c r="H78" s="9" t="str">
        <x:f>IF(COUNTA(A78:F78)=0,"",IF(NOT(ISNUMBER(A78)),"Fecha no válida",IF(OR(A78&lt;DATE(2000,1,1),A78&gt;DATE(2099,12,31),A78&lt;&gt;INT(A78)),"Fecha no válida",IF(OR(B78="",B78&lt;&gt;TRIM(B78),ISNUMBER(SEARCH("~*",B78)),ISNUMBER(SEARCH("~?",B78)),ISNUMBER(SEARCH("~~",B78))),"Revisa número venta",IF(COUNTIFS($B$10:$B$309,B78,$A$10:$A$309,"&lt;&gt;"&amp;A78)&gt;0,"Fechas distintas ticket",IF(C78="","Falta producto",IF(OR(NOT(ISNUMBER(D78)),D78&lt;=0),"Cantidad no válida",IF(OR(ISBLANK(E78),NOT(ISNUMBER(E78)),E78&lt;0),"Precio no válido",IF(OR(ISBLANK(F78),NOT(ISNUMBER(F78)),F78&lt;0,F78&gt;ROUND(D78*E78,2)),"Descuento no válido","OK")))))))))</x:f>
      </x:c>
      <x:c r="I78" s="9" t="n">
        <x:f>IF(B78="",0,IF(AND(COUNTIFS($B$10:B78,B78)=1,COUNTIFS($B$10:$B$309,B78,$H$10:$H$309,"&lt;&gt;OK")=0),1,0))</x:f>
        <x:v>0</x:v>
      </x:c>
      <x:c r="J78" s="15" t="str">
        <x:f>IF(AND(I78=1,H78="OK",COUNTIFS($B$10:$B$309,B78,$H$10:$H$309,"&lt;&gt;OK")=0),SUMIFS($G$10:$G$309,$B$10:$B$309,B78),"")</x:f>
      </x:c>
      <x:c r="K78" s="15" t="str">
        <x:f>IF(ISNUMBER(J78),SUMIFS('Cobros'!$D$10:$D$309,'Cobros'!$B$10:$B$309,B78,'Cobros'!$E$10:$E$309,"OK"),"")</x:f>
      </x:c>
      <x:c r="L78" s="15" t="str">
        <x:f>IF(ISNUMBER(J78),MAX(ROUND(J78-K78,2),0),"")</x:f>
      </x:c>
      <x:c r="M78" s="15" t="str">
        <x:f>IF(ISNUMBER(J78),MAX(ROUND(K78-J78,2),0),"")</x:f>
      </x:c>
      <x:c r="N78" s="9" t="str">
        <x:f>IF(B78="","",IF(COUNTIFS($B$10:$B$309,B78,$H$10:$H$309,"&lt;&gt;OK")&gt;0,"Revisar ticket",IF(I78&lt;&gt;1,"Ver primera línea",IF(M78&gt;0,"Exceso de cobro",IF(L78=0,"Cobrado",IF(K78&gt;0,"Cobro parcial","Pendiente"))))))</x:f>
      </x:c>
    </x:row>
    <x:row r="79" ht="30" customHeight="1">
      <x:c r="A79" s="11"/>
      <x:c r="B79" s="12"/>
      <x:c r="C79" s="10"/>
      <x:c r="D79" s="13"/>
      <x:c r="E79" s="14"/>
      <x:c r="F79" s="14"/>
      <x:c r="G79" s="15" t="str">
        <x:f>IF(H79="OK",ROUND(D79*E79-F79,2),"")</x:f>
      </x:c>
      <x:c r="H79" s="9" t="str">
        <x:f>IF(COUNTA(A79:F79)=0,"",IF(NOT(ISNUMBER(A79)),"Fecha no válida",IF(OR(A79&lt;DATE(2000,1,1),A79&gt;DATE(2099,12,31),A79&lt;&gt;INT(A79)),"Fecha no válida",IF(OR(B79="",B79&lt;&gt;TRIM(B79),ISNUMBER(SEARCH("~*",B79)),ISNUMBER(SEARCH("~?",B79)),ISNUMBER(SEARCH("~~",B79))),"Revisa número venta",IF(COUNTIFS($B$10:$B$309,B79,$A$10:$A$309,"&lt;&gt;"&amp;A79)&gt;0,"Fechas distintas ticket",IF(C79="","Falta producto",IF(OR(NOT(ISNUMBER(D79)),D79&lt;=0),"Cantidad no válida",IF(OR(ISBLANK(E79),NOT(ISNUMBER(E79)),E79&lt;0),"Precio no válido",IF(OR(ISBLANK(F79),NOT(ISNUMBER(F79)),F79&lt;0,F79&gt;ROUND(D79*E79,2)),"Descuento no válido","OK")))))))))</x:f>
      </x:c>
      <x:c r="I79" s="9" t="n">
        <x:f>IF(B79="",0,IF(AND(COUNTIFS($B$10:B79,B79)=1,COUNTIFS($B$10:$B$309,B79,$H$10:$H$309,"&lt;&gt;OK")=0),1,0))</x:f>
        <x:v>0</x:v>
      </x:c>
      <x:c r="J79" s="15" t="str">
        <x:f>IF(AND(I79=1,H79="OK",COUNTIFS($B$10:$B$309,B79,$H$10:$H$309,"&lt;&gt;OK")=0),SUMIFS($G$10:$G$309,$B$10:$B$309,B79),"")</x:f>
      </x:c>
      <x:c r="K79" s="15" t="str">
        <x:f>IF(ISNUMBER(J79),SUMIFS('Cobros'!$D$10:$D$309,'Cobros'!$B$10:$B$309,B79,'Cobros'!$E$10:$E$309,"OK"),"")</x:f>
      </x:c>
      <x:c r="L79" s="15" t="str">
        <x:f>IF(ISNUMBER(J79),MAX(ROUND(J79-K79,2),0),"")</x:f>
      </x:c>
      <x:c r="M79" s="15" t="str">
        <x:f>IF(ISNUMBER(J79),MAX(ROUND(K79-J79,2),0),"")</x:f>
      </x:c>
      <x:c r="N79" s="9" t="str">
        <x:f>IF(B79="","",IF(COUNTIFS($B$10:$B$309,B79,$H$10:$H$309,"&lt;&gt;OK")&gt;0,"Revisar ticket",IF(I79&lt;&gt;1,"Ver primera línea",IF(M79&gt;0,"Exceso de cobro",IF(L79=0,"Cobrado",IF(K79&gt;0,"Cobro parcial","Pendiente"))))))</x:f>
      </x:c>
    </x:row>
    <x:row r="80" ht="30" customHeight="1">
      <x:c r="A80" s="11"/>
      <x:c r="B80" s="12"/>
      <x:c r="C80" s="10"/>
      <x:c r="D80" s="13"/>
      <x:c r="E80" s="14"/>
      <x:c r="F80" s="14"/>
      <x:c r="G80" s="15" t="str">
        <x:f>IF(H80="OK",ROUND(D80*E80-F80,2),"")</x:f>
      </x:c>
      <x:c r="H80" s="9" t="str">
        <x:f>IF(COUNTA(A80:F80)=0,"",IF(NOT(ISNUMBER(A80)),"Fecha no válida",IF(OR(A80&lt;DATE(2000,1,1),A80&gt;DATE(2099,12,31),A80&lt;&gt;INT(A80)),"Fecha no válida",IF(OR(B80="",B80&lt;&gt;TRIM(B80),ISNUMBER(SEARCH("~*",B80)),ISNUMBER(SEARCH("~?",B80)),ISNUMBER(SEARCH("~~",B80))),"Revisa número venta",IF(COUNTIFS($B$10:$B$309,B80,$A$10:$A$309,"&lt;&gt;"&amp;A80)&gt;0,"Fechas distintas ticket",IF(C80="","Falta producto",IF(OR(NOT(ISNUMBER(D80)),D80&lt;=0),"Cantidad no válida",IF(OR(ISBLANK(E80),NOT(ISNUMBER(E80)),E80&lt;0),"Precio no válido",IF(OR(ISBLANK(F80),NOT(ISNUMBER(F80)),F80&lt;0,F80&gt;ROUND(D80*E80,2)),"Descuento no válido","OK")))))))))</x:f>
      </x:c>
      <x:c r="I80" s="9" t="n">
        <x:f>IF(B80="",0,IF(AND(COUNTIFS($B$10:B80,B80)=1,COUNTIFS($B$10:$B$309,B80,$H$10:$H$309,"&lt;&gt;OK")=0),1,0))</x:f>
        <x:v>0</x:v>
      </x:c>
      <x:c r="J80" s="15" t="str">
        <x:f>IF(AND(I80=1,H80="OK",COUNTIFS($B$10:$B$309,B80,$H$10:$H$309,"&lt;&gt;OK")=0),SUMIFS($G$10:$G$309,$B$10:$B$309,B80),"")</x:f>
      </x:c>
      <x:c r="K80" s="15" t="str">
        <x:f>IF(ISNUMBER(J80),SUMIFS('Cobros'!$D$10:$D$309,'Cobros'!$B$10:$B$309,B80,'Cobros'!$E$10:$E$309,"OK"),"")</x:f>
      </x:c>
      <x:c r="L80" s="15" t="str">
        <x:f>IF(ISNUMBER(J80),MAX(ROUND(J80-K80,2),0),"")</x:f>
      </x:c>
      <x:c r="M80" s="15" t="str">
        <x:f>IF(ISNUMBER(J80),MAX(ROUND(K80-J80,2),0),"")</x:f>
      </x:c>
      <x:c r="N80" s="9" t="str">
        <x:f>IF(B80="","",IF(COUNTIFS($B$10:$B$309,B80,$H$10:$H$309,"&lt;&gt;OK")&gt;0,"Revisar ticket",IF(I80&lt;&gt;1,"Ver primera línea",IF(M80&gt;0,"Exceso de cobro",IF(L80=0,"Cobrado",IF(K80&gt;0,"Cobro parcial","Pendiente"))))))</x:f>
      </x:c>
    </x:row>
    <x:row r="81" ht="30" customHeight="1">
      <x:c r="A81" s="11"/>
      <x:c r="B81" s="12"/>
      <x:c r="C81" s="10"/>
      <x:c r="D81" s="13"/>
      <x:c r="E81" s="14"/>
      <x:c r="F81" s="14"/>
      <x:c r="G81" s="15" t="str">
        <x:f>IF(H81="OK",ROUND(D81*E81-F81,2),"")</x:f>
      </x:c>
      <x:c r="H81" s="9" t="str">
        <x:f>IF(COUNTA(A81:F81)=0,"",IF(NOT(ISNUMBER(A81)),"Fecha no válida",IF(OR(A81&lt;DATE(2000,1,1),A81&gt;DATE(2099,12,31),A81&lt;&gt;INT(A81)),"Fecha no válida",IF(OR(B81="",B81&lt;&gt;TRIM(B81),ISNUMBER(SEARCH("~*",B81)),ISNUMBER(SEARCH("~?",B81)),ISNUMBER(SEARCH("~~",B81))),"Revisa número venta",IF(COUNTIFS($B$10:$B$309,B81,$A$10:$A$309,"&lt;&gt;"&amp;A81)&gt;0,"Fechas distintas ticket",IF(C81="","Falta producto",IF(OR(NOT(ISNUMBER(D81)),D81&lt;=0),"Cantidad no válida",IF(OR(ISBLANK(E81),NOT(ISNUMBER(E81)),E81&lt;0),"Precio no válido",IF(OR(ISBLANK(F81),NOT(ISNUMBER(F81)),F81&lt;0,F81&gt;ROUND(D81*E81,2)),"Descuento no válido","OK")))))))))</x:f>
      </x:c>
      <x:c r="I81" s="9" t="n">
        <x:f>IF(B81="",0,IF(AND(COUNTIFS($B$10:B81,B81)=1,COUNTIFS($B$10:$B$309,B81,$H$10:$H$309,"&lt;&gt;OK")=0),1,0))</x:f>
        <x:v>0</x:v>
      </x:c>
      <x:c r="J81" s="15" t="str">
        <x:f>IF(AND(I81=1,H81="OK",COUNTIFS($B$10:$B$309,B81,$H$10:$H$309,"&lt;&gt;OK")=0),SUMIFS($G$10:$G$309,$B$10:$B$309,B81),"")</x:f>
      </x:c>
      <x:c r="K81" s="15" t="str">
        <x:f>IF(ISNUMBER(J81),SUMIFS('Cobros'!$D$10:$D$309,'Cobros'!$B$10:$B$309,B81,'Cobros'!$E$10:$E$309,"OK"),"")</x:f>
      </x:c>
      <x:c r="L81" s="15" t="str">
        <x:f>IF(ISNUMBER(J81),MAX(ROUND(J81-K81,2),0),"")</x:f>
      </x:c>
      <x:c r="M81" s="15" t="str">
        <x:f>IF(ISNUMBER(J81),MAX(ROUND(K81-J81,2),0),"")</x:f>
      </x:c>
      <x:c r="N81" s="9" t="str">
        <x:f>IF(B81="","",IF(COUNTIFS($B$10:$B$309,B81,$H$10:$H$309,"&lt;&gt;OK")&gt;0,"Revisar ticket",IF(I81&lt;&gt;1,"Ver primera línea",IF(M81&gt;0,"Exceso de cobro",IF(L81=0,"Cobrado",IF(K81&gt;0,"Cobro parcial","Pendiente"))))))</x:f>
      </x:c>
    </x:row>
    <x:row r="82" ht="30" customHeight="1">
      <x:c r="A82" s="11"/>
      <x:c r="B82" s="12"/>
      <x:c r="C82" s="10"/>
      <x:c r="D82" s="13"/>
      <x:c r="E82" s="14"/>
      <x:c r="F82" s="14"/>
      <x:c r="G82" s="15" t="str">
        <x:f>IF(H82="OK",ROUND(D82*E82-F82,2),"")</x:f>
      </x:c>
      <x:c r="H82" s="9" t="str">
        <x:f>IF(COUNTA(A82:F82)=0,"",IF(NOT(ISNUMBER(A82)),"Fecha no válida",IF(OR(A82&lt;DATE(2000,1,1),A82&gt;DATE(2099,12,31),A82&lt;&gt;INT(A82)),"Fecha no válida",IF(OR(B82="",B82&lt;&gt;TRIM(B82),ISNUMBER(SEARCH("~*",B82)),ISNUMBER(SEARCH("~?",B82)),ISNUMBER(SEARCH("~~",B82))),"Revisa número venta",IF(COUNTIFS($B$10:$B$309,B82,$A$10:$A$309,"&lt;&gt;"&amp;A82)&gt;0,"Fechas distintas ticket",IF(C82="","Falta producto",IF(OR(NOT(ISNUMBER(D82)),D82&lt;=0),"Cantidad no válida",IF(OR(ISBLANK(E82),NOT(ISNUMBER(E82)),E82&lt;0),"Precio no válido",IF(OR(ISBLANK(F82),NOT(ISNUMBER(F82)),F82&lt;0,F82&gt;ROUND(D82*E82,2)),"Descuento no válido","OK")))))))))</x:f>
      </x:c>
      <x:c r="I82" s="9" t="n">
        <x:f>IF(B82="",0,IF(AND(COUNTIFS($B$10:B82,B82)=1,COUNTIFS($B$10:$B$309,B82,$H$10:$H$309,"&lt;&gt;OK")=0),1,0))</x:f>
        <x:v>0</x:v>
      </x:c>
      <x:c r="J82" s="15" t="str">
        <x:f>IF(AND(I82=1,H82="OK",COUNTIFS($B$10:$B$309,B82,$H$10:$H$309,"&lt;&gt;OK")=0),SUMIFS($G$10:$G$309,$B$10:$B$309,B82),"")</x:f>
      </x:c>
      <x:c r="K82" s="15" t="str">
        <x:f>IF(ISNUMBER(J82),SUMIFS('Cobros'!$D$10:$D$309,'Cobros'!$B$10:$B$309,B82,'Cobros'!$E$10:$E$309,"OK"),"")</x:f>
      </x:c>
      <x:c r="L82" s="15" t="str">
        <x:f>IF(ISNUMBER(J82),MAX(ROUND(J82-K82,2),0),"")</x:f>
      </x:c>
      <x:c r="M82" s="15" t="str">
        <x:f>IF(ISNUMBER(J82),MAX(ROUND(K82-J82,2),0),"")</x:f>
      </x:c>
      <x:c r="N82" s="9" t="str">
        <x:f>IF(B82="","",IF(COUNTIFS($B$10:$B$309,B82,$H$10:$H$309,"&lt;&gt;OK")&gt;0,"Revisar ticket",IF(I82&lt;&gt;1,"Ver primera línea",IF(M82&gt;0,"Exceso de cobro",IF(L82=0,"Cobrado",IF(K82&gt;0,"Cobro parcial","Pendiente"))))))</x:f>
      </x:c>
    </x:row>
    <x:row r="83" ht="30" customHeight="1">
      <x:c r="A83" s="11"/>
      <x:c r="B83" s="12"/>
      <x:c r="C83" s="10"/>
      <x:c r="D83" s="13"/>
      <x:c r="E83" s="14"/>
      <x:c r="F83" s="14"/>
      <x:c r="G83" s="15" t="str">
        <x:f>IF(H83="OK",ROUND(D83*E83-F83,2),"")</x:f>
      </x:c>
      <x:c r="H83" s="9" t="str">
        <x:f>IF(COUNTA(A83:F83)=0,"",IF(NOT(ISNUMBER(A83)),"Fecha no válida",IF(OR(A83&lt;DATE(2000,1,1),A83&gt;DATE(2099,12,31),A83&lt;&gt;INT(A83)),"Fecha no válida",IF(OR(B83="",B83&lt;&gt;TRIM(B83),ISNUMBER(SEARCH("~*",B83)),ISNUMBER(SEARCH("~?",B83)),ISNUMBER(SEARCH("~~",B83))),"Revisa número venta",IF(COUNTIFS($B$10:$B$309,B83,$A$10:$A$309,"&lt;&gt;"&amp;A83)&gt;0,"Fechas distintas ticket",IF(C83="","Falta producto",IF(OR(NOT(ISNUMBER(D83)),D83&lt;=0),"Cantidad no válida",IF(OR(ISBLANK(E83),NOT(ISNUMBER(E83)),E83&lt;0),"Precio no válido",IF(OR(ISBLANK(F83),NOT(ISNUMBER(F83)),F83&lt;0,F83&gt;ROUND(D83*E83,2)),"Descuento no válido","OK")))))))))</x:f>
      </x:c>
      <x:c r="I83" s="9" t="n">
        <x:f>IF(B83="",0,IF(AND(COUNTIFS($B$10:B83,B83)=1,COUNTIFS($B$10:$B$309,B83,$H$10:$H$309,"&lt;&gt;OK")=0),1,0))</x:f>
        <x:v>0</x:v>
      </x:c>
      <x:c r="J83" s="15" t="str">
        <x:f>IF(AND(I83=1,H83="OK",COUNTIFS($B$10:$B$309,B83,$H$10:$H$309,"&lt;&gt;OK")=0),SUMIFS($G$10:$G$309,$B$10:$B$309,B83),"")</x:f>
      </x:c>
      <x:c r="K83" s="15" t="str">
        <x:f>IF(ISNUMBER(J83),SUMIFS('Cobros'!$D$10:$D$309,'Cobros'!$B$10:$B$309,B83,'Cobros'!$E$10:$E$309,"OK"),"")</x:f>
      </x:c>
      <x:c r="L83" s="15" t="str">
        <x:f>IF(ISNUMBER(J83),MAX(ROUND(J83-K83,2),0),"")</x:f>
      </x:c>
      <x:c r="M83" s="15" t="str">
        <x:f>IF(ISNUMBER(J83),MAX(ROUND(K83-J83,2),0),"")</x:f>
      </x:c>
      <x:c r="N83" s="9" t="str">
        <x:f>IF(B83="","",IF(COUNTIFS($B$10:$B$309,B83,$H$10:$H$309,"&lt;&gt;OK")&gt;0,"Revisar ticket",IF(I83&lt;&gt;1,"Ver primera línea",IF(M83&gt;0,"Exceso de cobro",IF(L83=0,"Cobrado",IF(K83&gt;0,"Cobro parcial","Pendiente"))))))</x:f>
      </x:c>
    </x:row>
    <x:row r="84" ht="30" customHeight="1">
      <x:c r="A84" s="11"/>
      <x:c r="B84" s="12"/>
      <x:c r="C84" s="10"/>
      <x:c r="D84" s="13"/>
      <x:c r="E84" s="14"/>
      <x:c r="F84" s="14"/>
      <x:c r="G84" s="15" t="str">
        <x:f>IF(H84="OK",ROUND(D84*E84-F84,2),"")</x:f>
      </x:c>
      <x:c r="H84" s="9" t="str">
        <x:f>IF(COUNTA(A84:F84)=0,"",IF(NOT(ISNUMBER(A84)),"Fecha no válida",IF(OR(A84&lt;DATE(2000,1,1),A84&gt;DATE(2099,12,31),A84&lt;&gt;INT(A84)),"Fecha no válida",IF(OR(B84="",B84&lt;&gt;TRIM(B84),ISNUMBER(SEARCH("~*",B84)),ISNUMBER(SEARCH("~?",B84)),ISNUMBER(SEARCH("~~",B84))),"Revisa número venta",IF(COUNTIFS($B$10:$B$309,B84,$A$10:$A$309,"&lt;&gt;"&amp;A84)&gt;0,"Fechas distintas ticket",IF(C84="","Falta producto",IF(OR(NOT(ISNUMBER(D84)),D84&lt;=0),"Cantidad no válida",IF(OR(ISBLANK(E84),NOT(ISNUMBER(E84)),E84&lt;0),"Precio no válido",IF(OR(ISBLANK(F84),NOT(ISNUMBER(F84)),F84&lt;0,F84&gt;ROUND(D84*E84,2)),"Descuento no válido","OK")))))))))</x:f>
      </x:c>
      <x:c r="I84" s="9" t="n">
        <x:f>IF(B84="",0,IF(AND(COUNTIFS($B$10:B84,B84)=1,COUNTIFS($B$10:$B$309,B84,$H$10:$H$309,"&lt;&gt;OK")=0),1,0))</x:f>
        <x:v>0</x:v>
      </x:c>
      <x:c r="J84" s="15" t="str">
        <x:f>IF(AND(I84=1,H84="OK",COUNTIFS($B$10:$B$309,B84,$H$10:$H$309,"&lt;&gt;OK")=0),SUMIFS($G$10:$G$309,$B$10:$B$309,B84),"")</x:f>
      </x:c>
      <x:c r="K84" s="15" t="str">
        <x:f>IF(ISNUMBER(J84),SUMIFS('Cobros'!$D$10:$D$309,'Cobros'!$B$10:$B$309,B84,'Cobros'!$E$10:$E$309,"OK"),"")</x:f>
      </x:c>
      <x:c r="L84" s="15" t="str">
        <x:f>IF(ISNUMBER(J84),MAX(ROUND(J84-K84,2),0),"")</x:f>
      </x:c>
      <x:c r="M84" s="15" t="str">
        <x:f>IF(ISNUMBER(J84),MAX(ROUND(K84-J84,2),0),"")</x:f>
      </x:c>
      <x:c r="N84" s="9" t="str">
        <x:f>IF(B84="","",IF(COUNTIFS($B$10:$B$309,B84,$H$10:$H$309,"&lt;&gt;OK")&gt;0,"Revisar ticket",IF(I84&lt;&gt;1,"Ver primera línea",IF(M84&gt;0,"Exceso de cobro",IF(L84=0,"Cobrado",IF(K84&gt;0,"Cobro parcial","Pendiente"))))))</x:f>
      </x:c>
    </x:row>
    <x:row r="85" ht="30" customHeight="1">
      <x:c r="A85" s="11"/>
      <x:c r="B85" s="12"/>
      <x:c r="C85" s="10"/>
      <x:c r="D85" s="13"/>
      <x:c r="E85" s="14"/>
      <x:c r="F85" s="14"/>
      <x:c r="G85" s="15" t="str">
        <x:f>IF(H85="OK",ROUND(D85*E85-F85,2),"")</x:f>
      </x:c>
      <x:c r="H85" s="9" t="str">
        <x:f>IF(COUNTA(A85:F85)=0,"",IF(NOT(ISNUMBER(A85)),"Fecha no válida",IF(OR(A85&lt;DATE(2000,1,1),A85&gt;DATE(2099,12,31),A85&lt;&gt;INT(A85)),"Fecha no válida",IF(OR(B85="",B85&lt;&gt;TRIM(B85),ISNUMBER(SEARCH("~*",B85)),ISNUMBER(SEARCH("~?",B85)),ISNUMBER(SEARCH("~~",B85))),"Revisa número venta",IF(COUNTIFS($B$10:$B$309,B85,$A$10:$A$309,"&lt;&gt;"&amp;A85)&gt;0,"Fechas distintas ticket",IF(C85="","Falta producto",IF(OR(NOT(ISNUMBER(D85)),D85&lt;=0),"Cantidad no válida",IF(OR(ISBLANK(E85),NOT(ISNUMBER(E85)),E85&lt;0),"Precio no válido",IF(OR(ISBLANK(F85),NOT(ISNUMBER(F85)),F85&lt;0,F85&gt;ROUND(D85*E85,2)),"Descuento no válido","OK")))))))))</x:f>
      </x:c>
      <x:c r="I85" s="9" t="n">
        <x:f>IF(B85="",0,IF(AND(COUNTIFS($B$10:B85,B85)=1,COUNTIFS($B$10:$B$309,B85,$H$10:$H$309,"&lt;&gt;OK")=0),1,0))</x:f>
        <x:v>0</x:v>
      </x:c>
      <x:c r="J85" s="15" t="str">
        <x:f>IF(AND(I85=1,H85="OK",COUNTIFS($B$10:$B$309,B85,$H$10:$H$309,"&lt;&gt;OK")=0),SUMIFS($G$10:$G$309,$B$10:$B$309,B85),"")</x:f>
      </x:c>
      <x:c r="K85" s="15" t="str">
        <x:f>IF(ISNUMBER(J85),SUMIFS('Cobros'!$D$10:$D$309,'Cobros'!$B$10:$B$309,B85,'Cobros'!$E$10:$E$309,"OK"),"")</x:f>
      </x:c>
      <x:c r="L85" s="15" t="str">
        <x:f>IF(ISNUMBER(J85),MAX(ROUND(J85-K85,2),0),"")</x:f>
      </x:c>
      <x:c r="M85" s="15" t="str">
        <x:f>IF(ISNUMBER(J85),MAX(ROUND(K85-J85,2),0),"")</x:f>
      </x:c>
      <x:c r="N85" s="9" t="str">
        <x:f>IF(B85="","",IF(COUNTIFS($B$10:$B$309,B85,$H$10:$H$309,"&lt;&gt;OK")&gt;0,"Revisar ticket",IF(I85&lt;&gt;1,"Ver primera línea",IF(M85&gt;0,"Exceso de cobro",IF(L85=0,"Cobrado",IF(K85&gt;0,"Cobro parcial","Pendiente"))))))</x:f>
      </x:c>
    </x:row>
    <x:row r="86" ht="30" customHeight="1">
      <x:c r="A86" s="11"/>
      <x:c r="B86" s="12"/>
      <x:c r="C86" s="10"/>
      <x:c r="D86" s="13"/>
      <x:c r="E86" s="14"/>
      <x:c r="F86" s="14"/>
      <x:c r="G86" s="15" t="str">
        <x:f>IF(H86="OK",ROUND(D86*E86-F86,2),"")</x:f>
      </x:c>
      <x:c r="H86" s="9" t="str">
        <x:f>IF(COUNTA(A86:F86)=0,"",IF(NOT(ISNUMBER(A86)),"Fecha no válida",IF(OR(A86&lt;DATE(2000,1,1),A86&gt;DATE(2099,12,31),A86&lt;&gt;INT(A86)),"Fecha no válida",IF(OR(B86="",B86&lt;&gt;TRIM(B86),ISNUMBER(SEARCH("~*",B86)),ISNUMBER(SEARCH("~?",B86)),ISNUMBER(SEARCH("~~",B86))),"Revisa número venta",IF(COUNTIFS($B$10:$B$309,B86,$A$10:$A$309,"&lt;&gt;"&amp;A86)&gt;0,"Fechas distintas ticket",IF(C86="","Falta producto",IF(OR(NOT(ISNUMBER(D86)),D86&lt;=0),"Cantidad no válida",IF(OR(ISBLANK(E86),NOT(ISNUMBER(E86)),E86&lt;0),"Precio no válido",IF(OR(ISBLANK(F86),NOT(ISNUMBER(F86)),F86&lt;0,F86&gt;ROUND(D86*E86,2)),"Descuento no válido","OK")))))))))</x:f>
      </x:c>
      <x:c r="I86" s="9" t="n">
        <x:f>IF(B86="",0,IF(AND(COUNTIFS($B$10:B86,B86)=1,COUNTIFS($B$10:$B$309,B86,$H$10:$H$309,"&lt;&gt;OK")=0),1,0))</x:f>
        <x:v>0</x:v>
      </x:c>
      <x:c r="J86" s="15" t="str">
        <x:f>IF(AND(I86=1,H86="OK",COUNTIFS($B$10:$B$309,B86,$H$10:$H$309,"&lt;&gt;OK")=0),SUMIFS($G$10:$G$309,$B$10:$B$309,B86),"")</x:f>
      </x:c>
      <x:c r="K86" s="15" t="str">
        <x:f>IF(ISNUMBER(J86),SUMIFS('Cobros'!$D$10:$D$309,'Cobros'!$B$10:$B$309,B86,'Cobros'!$E$10:$E$309,"OK"),"")</x:f>
      </x:c>
      <x:c r="L86" s="15" t="str">
        <x:f>IF(ISNUMBER(J86),MAX(ROUND(J86-K86,2),0),"")</x:f>
      </x:c>
      <x:c r="M86" s="15" t="str">
        <x:f>IF(ISNUMBER(J86),MAX(ROUND(K86-J86,2),0),"")</x:f>
      </x:c>
      <x:c r="N86" s="9" t="str">
        <x:f>IF(B86="","",IF(COUNTIFS($B$10:$B$309,B86,$H$10:$H$309,"&lt;&gt;OK")&gt;0,"Revisar ticket",IF(I86&lt;&gt;1,"Ver primera línea",IF(M86&gt;0,"Exceso de cobro",IF(L86=0,"Cobrado",IF(K86&gt;0,"Cobro parcial","Pendiente"))))))</x:f>
      </x:c>
    </x:row>
    <x:row r="87" ht="30" customHeight="1">
      <x:c r="A87" s="11"/>
      <x:c r="B87" s="12"/>
      <x:c r="C87" s="10"/>
      <x:c r="D87" s="13"/>
      <x:c r="E87" s="14"/>
      <x:c r="F87" s="14"/>
      <x:c r="G87" s="15" t="str">
        <x:f>IF(H87="OK",ROUND(D87*E87-F87,2),"")</x:f>
      </x:c>
      <x:c r="H87" s="9" t="str">
        <x:f>IF(COUNTA(A87:F87)=0,"",IF(NOT(ISNUMBER(A87)),"Fecha no válida",IF(OR(A87&lt;DATE(2000,1,1),A87&gt;DATE(2099,12,31),A87&lt;&gt;INT(A87)),"Fecha no válida",IF(OR(B87="",B87&lt;&gt;TRIM(B87),ISNUMBER(SEARCH("~*",B87)),ISNUMBER(SEARCH("~?",B87)),ISNUMBER(SEARCH("~~",B87))),"Revisa número venta",IF(COUNTIFS($B$10:$B$309,B87,$A$10:$A$309,"&lt;&gt;"&amp;A87)&gt;0,"Fechas distintas ticket",IF(C87="","Falta producto",IF(OR(NOT(ISNUMBER(D87)),D87&lt;=0),"Cantidad no válida",IF(OR(ISBLANK(E87),NOT(ISNUMBER(E87)),E87&lt;0),"Precio no válido",IF(OR(ISBLANK(F87),NOT(ISNUMBER(F87)),F87&lt;0,F87&gt;ROUND(D87*E87,2)),"Descuento no válido","OK")))))))))</x:f>
      </x:c>
      <x:c r="I87" s="9" t="n">
        <x:f>IF(B87="",0,IF(AND(COUNTIFS($B$10:B87,B87)=1,COUNTIFS($B$10:$B$309,B87,$H$10:$H$309,"&lt;&gt;OK")=0),1,0))</x:f>
        <x:v>0</x:v>
      </x:c>
      <x:c r="J87" s="15" t="str">
        <x:f>IF(AND(I87=1,H87="OK",COUNTIFS($B$10:$B$309,B87,$H$10:$H$309,"&lt;&gt;OK")=0),SUMIFS($G$10:$G$309,$B$10:$B$309,B87),"")</x:f>
      </x:c>
      <x:c r="K87" s="15" t="str">
        <x:f>IF(ISNUMBER(J87),SUMIFS('Cobros'!$D$10:$D$309,'Cobros'!$B$10:$B$309,B87,'Cobros'!$E$10:$E$309,"OK"),"")</x:f>
      </x:c>
      <x:c r="L87" s="15" t="str">
        <x:f>IF(ISNUMBER(J87),MAX(ROUND(J87-K87,2),0),"")</x:f>
      </x:c>
      <x:c r="M87" s="15" t="str">
        <x:f>IF(ISNUMBER(J87),MAX(ROUND(K87-J87,2),0),"")</x:f>
      </x:c>
      <x:c r="N87" s="9" t="str">
        <x:f>IF(B87="","",IF(COUNTIFS($B$10:$B$309,B87,$H$10:$H$309,"&lt;&gt;OK")&gt;0,"Revisar ticket",IF(I87&lt;&gt;1,"Ver primera línea",IF(M87&gt;0,"Exceso de cobro",IF(L87=0,"Cobrado",IF(K87&gt;0,"Cobro parcial","Pendiente"))))))</x:f>
      </x:c>
    </x:row>
    <x:row r="88" ht="30" customHeight="1">
      <x:c r="A88" s="11"/>
      <x:c r="B88" s="12"/>
      <x:c r="C88" s="10"/>
      <x:c r="D88" s="13"/>
      <x:c r="E88" s="14"/>
      <x:c r="F88" s="14"/>
      <x:c r="G88" s="15" t="str">
        <x:f>IF(H88="OK",ROUND(D88*E88-F88,2),"")</x:f>
      </x:c>
      <x:c r="H88" s="9" t="str">
        <x:f>IF(COUNTA(A88:F88)=0,"",IF(NOT(ISNUMBER(A88)),"Fecha no válida",IF(OR(A88&lt;DATE(2000,1,1),A88&gt;DATE(2099,12,31),A88&lt;&gt;INT(A88)),"Fecha no válida",IF(OR(B88="",B88&lt;&gt;TRIM(B88),ISNUMBER(SEARCH("~*",B88)),ISNUMBER(SEARCH("~?",B88)),ISNUMBER(SEARCH("~~",B88))),"Revisa número venta",IF(COUNTIFS($B$10:$B$309,B88,$A$10:$A$309,"&lt;&gt;"&amp;A88)&gt;0,"Fechas distintas ticket",IF(C88="","Falta producto",IF(OR(NOT(ISNUMBER(D88)),D88&lt;=0),"Cantidad no válida",IF(OR(ISBLANK(E88),NOT(ISNUMBER(E88)),E88&lt;0),"Precio no válido",IF(OR(ISBLANK(F88),NOT(ISNUMBER(F88)),F88&lt;0,F88&gt;ROUND(D88*E88,2)),"Descuento no válido","OK")))))))))</x:f>
      </x:c>
      <x:c r="I88" s="9" t="n">
        <x:f>IF(B88="",0,IF(AND(COUNTIFS($B$10:B88,B88)=1,COUNTIFS($B$10:$B$309,B88,$H$10:$H$309,"&lt;&gt;OK")=0),1,0))</x:f>
        <x:v>0</x:v>
      </x:c>
      <x:c r="J88" s="15" t="str">
        <x:f>IF(AND(I88=1,H88="OK",COUNTIFS($B$10:$B$309,B88,$H$10:$H$309,"&lt;&gt;OK")=0),SUMIFS($G$10:$G$309,$B$10:$B$309,B88),"")</x:f>
      </x:c>
      <x:c r="K88" s="15" t="str">
        <x:f>IF(ISNUMBER(J88),SUMIFS('Cobros'!$D$10:$D$309,'Cobros'!$B$10:$B$309,B88,'Cobros'!$E$10:$E$309,"OK"),"")</x:f>
      </x:c>
      <x:c r="L88" s="15" t="str">
        <x:f>IF(ISNUMBER(J88),MAX(ROUND(J88-K88,2),0),"")</x:f>
      </x:c>
      <x:c r="M88" s="15" t="str">
        <x:f>IF(ISNUMBER(J88),MAX(ROUND(K88-J88,2),0),"")</x:f>
      </x:c>
      <x:c r="N88" s="9" t="str">
        <x:f>IF(B88="","",IF(COUNTIFS($B$10:$B$309,B88,$H$10:$H$309,"&lt;&gt;OK")&gt;0,"Revisar ticket",IF(I88&lt;&gt;1,"Ver primera línea",IF(M88&gt;0,"Exceso de cobro",IF(L88=0,"Cobrado",IF(K88&gt;0,"Cobro parcial","Pendiente"))))))</x:f>
      </x:c>
    </x:row>
    <x:row r="89" ht="30" customHeight="1">
      <x:c r="A89" s="11"/>
      <x:c r="B89" s="12"/>
      <x:c r="C89" s="10"/>
      <x:c r="D89" s="13"/>
      <x:c r="E89" s="14"/>
      <x:c r="F89" s="14"/>
      <x:c r="G89" s="15" t="str">
        <x:f>IF(H89="OK",ROUND(D89*E89-F89,2),"")</x:f>
      </x:c>
      <x:c r="H89" s="9" t="str">
        <x:f>IF(COUNTA(A89:F89)=0,"",IF(NOT(ISNUMBER(A89)),"Fecha no válida",IF(OR(A89&lt;DATE(2000,1,1),A89&gt;DATE(2099,12,31),A89&lt;&gt;INT(A89)),"Fecha no válida",IF(OR(B89="",B89&lt;&gt;TRIM(B89),ISNUMBER(SEARCH("~*",B89)),ISNUMBER(SEARCH("~?",B89)),ISNUMBER(SEARCH("~~",B89))),"Revisa número venta",IF(COUNTIFS($B$10:$B$309,B89,$A$10:$A$309,"&lt;&gt;"&amp;A89)&gt;0,"Fechas distintas ticket",IF(C89="","Falta producto",IF(OR(NOT(ISNUMBER(D89)),D89&lt;=0),"Cantidad no válida",IF(OR(ISBLANK(E89),NOT(ISNUMBER(E89)),E89&lt;0),"Precio no válido",IF(OR(ISBLANK(F89),NOT(ISNUMBER(F89)),F89&lt;0,F89&gt;ROUND(D89*E89,2)),"Descuento no válido","OK")))))))))</x:f>
      </x:c>
      <x:c r="I89" s="9" t="n">
        <x:f>IF(B89="",0,IF(AND(COUNTIFS($B$10:B89,B89)=1,COUNTIFS($B$10:$B$309,B89,$H$10:$H$309,"&lt;&gt;OK")=0),1,0))</x:f>
        <x:v>0</x:v>
      </x:c>
      <x:c r="J89" s="15" t="str">
        <x:f>IF(AND(I89=1,H89="OK",COUNTIFS($B$10:$B$309,B89,$H$10:$H$309,"&lt;&gt;OK")=0),SUMIFS($G$10:$G$309,$B$10:$B$309,B89),"")</x:f>
      </x:c>
      <x:c r="K89" s="15" t="str">
        <x:f>IF(ISNUMBER(J89),SUMIFS('Cobros'!$D$10:$D$309,'Cobros'!$B$10:$B$309,B89,'Cobros'!$E$10:$E$309,"OK"),"")</x:f>
      </x:c>
      <x:c r="L89" s="15" t="str">
        <x:f>IF(ISNUMBER(J89),MAX(ROUND(J89-K89,2),0),"")</x:f>
      </x:c>
      <x:c r="M89" s="15" t="str">
        <x:f>IF(ISNUMBER(J89),MAX(ROUND(K89-J89,2),0),"")</x:f>
      </x:c>
      <x:c r="N89" s="9" t="str">
        <x:f>IF(B89="","",IF(COUNTIFS($B$10:$B$309,B89,$H$10:$H$309,"&lt;&gt;OK")&gt;0,"Revisar ticket",IF(I89&lt;&gt;1,"Ver primera línea",IF(M89&gt;0,"Exceso de cobro",IF(L89=0,"Cobrado",IF(K89&gt;0,"Cobro parcial","Pendiente"))))))</x:f>
      </x:c>
    </x:row>
    <x:row r="90" ht="30" customHeight="1">
      <x:c r="A90" s="11"/>
      <x:c r="B90" s="12"/>
      <x:c r="C90" s="10"/>
      <x:c r="D90" s="13"/>
      <x:c r="E90" s="14"/>
      <x:c r="F90" s="14"/>
      <x:c r="G90" s="15" t="str">
        <x:f>IF(H90="OK",ROUND(D90*E90-F90,2),"")</x:f>
      </x:c>
      <x:c r="H90" s="9" t="str">
        <x:f>IF(COUNTA(A90:F90)=0,"",IF(NOT(ISNUMBER(A90)),"Fecha no válida",IF(OR(A90&lt;DATE(2000,1,1),A90&gt;DATE(2099,12,31),A90&lt;&gt;INT(A90)),"Fecha no válida",IF(OR(B90="",B90&lt;&gt;TRIM(B90),ISNUMBER(SEARCH("~*",B90)),ISNUMBER(SEARCH("~?",B90)),ISNUMBER(SEARCH("~~",B90))),"Revisa número venta",IF(COUNTIFS($B$10:$B$309,B90,$A$10:$A$309,"&lt;&gt;"&amp;A90)&gt;0,"Fechas distintas ticket",IF(C90="","Falta producto",IF(OR(NOT(ISNUMBER(D90)),D90&lt;=0),"Cantidad no válida",IF(OR(ISBLANK(E90),NOT(ISNUMBER(E90)),E90&lt;0),"Precio no válido",IF(OR(ISBLANK(F90),NOT(ISNUMBER(F90)),F90&lt;0,F90&gt;ROUND(D90*E90,2)),"Descuento no válido","OK")))))))))</x:f>
      </x:c>
      <x:c r="I90" s="9" t="n">
        <x:f>IF(B90="",0,IF(AND(COUNTIFS($B$10:B90,B90)=1,COUNTIFS($B$10:$B$309,B90,$H$10:$H$309,"&lt;&gt;OK")=0),1,0))</x:f>
        <x:v>0</x:v>
      </x:c>
      <x:c r="J90" s="15" t="str">
        <x:f>IF(AND(I90=1,H90="OK",COUNTIFS($B$10:$B$309,B90,$H$10:$H$309,"&lt;&gt;OK")=0),SUMIFS($G$10:$G$309,$B$10:$B$309,B90),"")</x:f>
      </x:c>
      <x:c r="K90" s="15" t="str">
        <x:f>IF(ISNUMBER(J90),SUMIFS('Cobros'!$D$10:$D$309,'Cobros'!$B$10:$B$309,B90,'Cobros'!$E$10:$E$309,"OK"),"")</x:f>
      </x:c>
      <x:c r="L90" s="15" t="str">
        <x:f>IF(ISNUMBER(J90),MAX(ROUND(J90-K90,2),0),"")</x:f>
      </x:c>
      <x:c r="M90" s="15" t="str">
        <x:f>IF(ISNUMBER(J90),MAX(ROUND(K90-J90,2),0),"")</x:f>
      </x:c>
      <x:c r="N90" s="9" t="str">
        <x:f>IF(B90="","",IF(COUNTIFS($B$10:$B$309,B90,$H$10:$H$309,"&lt;&gt;OK")&gt;0,"Revisar ticket",IF(I90&lt;&gt;1,"Ver primera línea",IF(M90&gt;0,"Exceso de cobro",IF(L90=0,"Cobrado",IF(K90&gt;0,"Cobro parcial","Pendiente"))))))</x:f>
      </x:c>
    </x:row>
    <x:row r="91" ht="30" customHeight="1">
      <x:c r="A91" s="11"/>
      <x:c r="B91" s="12"/>
      <x:c r="C91" s="10"/>
      <x:c r="D91" s="13"/>
      <x:c r="E91" s="14"/>
      <x:c r="F91" s="14"/>
      <x:c r="G91" s="15" t="str">
        <x:f>IF(H91="OK",ROUND(D91*E91-F91,2),"")</x:f>
      </x:c>
      <x:c r="H91" s="9" t="str">
        <x:f>IF(COUNTA(A91:F91)=0,"",IF(NOT(ISNUMBER(A91)),"Fecha no válida",IF(OR(A91&lt;DATE(2000,1,1),A91&gt;DATE(2099,12,31),A91&lt;&gt;INT(A91)),"Fecha no válida",IF(OR(B91="",B91&lt;&gt;TRIM(B91),ISNUMBER(SEARCH("~*",B91)),ISNUMBER(SEARCH("~?",B91)),ISNUMBER(SEARCH("~~",B91))),"Revisa número venta",IF(COUNTIFS($B$10:$B$309,B91,$A$10:$A$309,"&lt;&gt;"&amp;A91)&gt;0,"Fechas distintas ticket",IF(C91="","Falta producto",IF(OR(NOT(ISNUMBER(D91)),D91&lt;=0),"Cantidad no válida",IF(OR(ISBLANK(E91),NOT(ISNUMBER(E91)),E91&lt;0),"Precio no válido",IF(OR(ISBLANK(F91),NOT(ISNUMBER(F91)),F91&lt;0,F91&gt;ROUND(D91*E91,2)),"Descuento no válido","OK")))))))))</x:f>
      </x:c>
      <x:c r="I91" s="9" t="n">
        <x:f>IF(B91="",0,IF(AND(COUNTIFS($B$10:B91,B91)=1,COUNTIFS($B$10:$B$309,B91,$H$10:$H$309,"&lt;&gt;OK")=0),1,0))</x:f>
        <x:v>0</x:v>
      </x:c>
      <x:c r="J91" s="15" t="str">
        <x:f>IF(AND(I91=1,H91="OK",COUNTIFS($B$10:$B$309,B91,$H$10:$H$309,"&lt;&gt;OK")=0),SUMIFS($G$10:$G$309,$B$10:$B$309,B91),"")</x:f>
      </x:c>
      <x:c r="K91" s="15" t="str">
        <x:f>IF(ISNUMBER(J91),SUMIFS('Cobros'!$D$10:$D$309,'Cobros'!$B$10:$B$309,B91,'Cobros'!$E$10:$E$309,"OK"),"")</x:f>
      </x:c>
      <x:c r="L91" s="15" t="str">
        <x:f>IF(ISNUMBER(J91),MAX(ROUND(J91-K91,2),0),"")</x:f>
      </x:c>
      <x:c r="M91" s="15" t="str">
        <x:f>IF(ISNUMBER(J91),MAX(ROUND(K91-J91,2),0),"")</x:f>
      </x:c>
      <x:c r="N91" s="9" t="str">
        <x:f>IF(B91="","",IF(COUNTIFS($B$10:$B$309,B91,$H$10:$H$309,"&lt;&gt;OK")&gt;0,"Revisar ticket",IF(I91&lt;&gt;1,"Ver primera línea",IF(M91&gt;0,"Exceso de cobro",IF(L91=0,"Cobrado",IF(K91&gt;0,"Cobro parcial","Pendiente"))))))</x:f>
      </x:c>
    </x:row>
    <x:row r="92" ht="30" customHeight="1">
      <x:c r="A92" s="11"/>
      <x:c r="B92" s="12"/>
      <x:c r="C92" s="10"/>
      <x:c r="D92" s="13"/>
      <x:c r="E92" s="14"/>
      <x:c r="F92" s="14"/>
      <x:c r="G92" s="15" t="str">
        <x:f>IF(H92="OK",ROUND(D92*E92-F92,2),"")</x:f>
      </x:c>
      <x:c r="H92" s="9" t="str">
        <x:f>IF(COUNTA(A92:F92)=0,"",IF(NOT(ISNUMBER(A92)),"Fecha no válida",IF(OR(A92&lt;DATE(2000,1,1),A92&gt;DATE(2099,12,31),A92&lt;&gt;INT(A92)),"Fecha no válida",IF(OR(B92="",B92&lt;&gt;TRIM(B92),ISNUMBER(SEARCH("~*",B92)),ISNUMBER(SEARCH("~?",B92)),ISNUMBER(SEARCH("~~",B92))),"Revisa número venta",IF(COUNTIFS($B$10:$B$309,B92,$A$10:$A$309,"&lt;&gt;"&amp;A92)&gt;0,"Fechas distintas ticket",IF(C92="","Falta producto",IF(OR(NOT(ISNUMBER(D92)),D92&lt;=0),"Cantidad no válida",IF(OR(ISBLANK(E92),NOT(ISNUMBER(E92)),E92&lt;0),"Precio no válido",IF(OR(ISBLANK(F92),NOT(ISNUMBER(F92)),F92&lt;0,F92&gt;ROUND(D92*E92,2)),"Descuento no válido","OK")))))))))</x:f>
      </x:c>
      <x:c r="I92" s="9" t="n">
        <x:f>IF(B92="",0,IF(AND(COUNTIFS($B$10:B92,B92)=1,COUNTIFS($B$10:$B$309,B92,$H$10:$H$309,"&lt;&gt;OK")=0),1,0))</x:f>
        <x:v>0</x:v>
      </x:c>
      <x:c r="J92" s="15" t="str">
        <x:f>IF(AND(I92=1,H92="OK",COUNTIFS($B$10:$B$309,B92,$H$10:$H$309,"&lt;&gt;OK")=0),SUMIFS($G$10:$G$309,$B$10:$B$309,B92),"")</x:f>
      </x:c>
      <x:c r="K92" s="15" t="str">
        <x:f>IF(ISNUMBER(J92),SUMIFS('Cobros'!$D$10:$D$309,'Cobros'!$B$10:$B$309,B92,'Cobros'!$E$10:$E$309,"OK"),"")</x:f>
      </x:c>
      <x:c r="L92" s="15" t="str">
        <x:f>IF(ISNUMBER(J92),MAX(ROUND(J92-K92,2),0),"")</x:f>
      </x:c>
      <x:c r="M92" s="15" t="str">
        <x:f>IF(ISNUMBER(J92),MAX(ROUND(K92-J92,2),0),"")</x:f>
      </x:c>
      <x:c r="N92" s="9" t="str">
        <x:f>IF(B92="","",IF(COUNTIFS($B$10:$B$309,B92,$H$10:$H$309,"&lt;&gt;OK")&gt;0,"Revisar ticket",IF(I92&lt;&gt;1,"Ver primera línea",IF(M92&gt;0,"Exceso de cobro",IF(L92=0,"Cobrado",IF(K92&gt;0,"Cobro parcial","Pendiente"))))))</x:f>
      </x:c>
    </x:row>
    <x:row r="93" ht="30" customHeight="1">
      <x:c r="A93" s="11"/>
      <x:c r="B93" s="12"/>
      <x:c r="C93" s="10"/>
      <x:c r="D93" s="13"/>
      <x:c r="E93" s="14"/>
      <x:c r="F93" s="14"/>
      <x:c r="G93" s="15" t="str">
        <x:f>IF(H93="OK",ROUND(D93*E93-F93,2),"")</x:f>
      </x:c>
      <x:c r="H93" s="9" t="str">
        <x:f>IF(COUNTA(A93:F93)=0,"",IF(NOT(ISNUMBER(A93)),"Fecha no válida",IF(OR(A93&lt;DATE(2000,1,1),A93&gt;DATE(2099,12,31),A93&lt;&gt;INT(A93)),"Fecha no válida",IF(OR(B93="",B93&lt;&gt;TRIM(B93),ISNUMBER(SEARCH("~*",B93)),ISNUMBER(SEARCH("~?",B93)),ISNUMBER(SEARCH("~~",B93))),"Revisa número venta",IF(COUNTIFS($B$10:$B$309,B93,$A$10:$A$309,"&lt;&gt;"&amp;A93)&gt;0,"Fechas distintas ticket",IF(C93="","Falta producto",IF(OR(NOT(ISNUMBER(D93)),D93&lt;=0),"Cantidad no válida",IF(OR(ISBLANK(E93),NOT(ISNUMBER(E93)),E93&lt;0),"Precio no válido",IF(OR(ISBLANK(F93),NOT(ISNUMBER(F93)),F93&lt;0,F93&gt;ROUND(D93*E93,2)),"Descuento no válido","OK")))))))))</x:f>
      </x:c>
      <x:c r="I93" s="9" t="n">
        <x:f>IF(B93="",0,IF(AND(COUNTIFS($B$10:B93,B93)=1,COUNTIFS($B$10:$B$309,B93,$H$10:$H$309,"&lt;&gt;OK")=0),1,0))</x:f>
        <x:v>0</x:v>
      </x:c>
      <x:c r="J93" s="15" t="str">
        <x:f>IF(AND(I93=1,H93="OK",COUNTIFS($B$10:$B$309,B93,$H$10:$H$309,"&lt;&gt;OK")=0),SUMIFS($G$10:$G$309,$B$10:$B$309,B93),"")</x:f>
      </x:c>
      <x:c r="K93" s="15" t="str">
        <x:f>IF(ISNUMBER(J93),SUMIFS('Cobros'!$D$10:$D$309,'Cobros'!$B$10:$B$309,B93,'Cobros'!$E$10:$E$309,"OK"),"")</x:f>
      </x:c>
      <x:c r="L93" s="15" t="str">
        <x:f>IF(ISNUMBER(J93),MAX(ROUND(J93-K93,2),0),"")</x:f>
      </x:c>
      <x:c r="M93" s="15" t="str">
        <x:f>IF(ISNUMBER(J93),MAX(ROUND(K93-J93,2),0),"")</x:f>
      </x:c>
      <x:c r="N93" s="9" t="str">
        <x:f>IF(B93="","",IF(COUNTIFS($B$10:$B$309,B93,$H$10:$H$309,"&lt;&gt;OK")&gt;0,"Revisar ticket",IF(I93&lt;&gt;1,"Ver primera línea",IF(M93&gt;0,"Exceso de cobro",IF(L93=0,"Cobrado",IF(K93&gt;0,"Cobro parcial","Pendiente"))))))</x:f>
      </x:c>
    </x:row>
    <x:row r="94" ht="30" customHeight="1">
      <x:c r="A94" s="11"/>
      <x:c r="B94" s="12"/>
      <x:c r="C94" s="10"/>
      <x:c r="D94" s="13"/>
      <x:c r="E94" s="14"/>
      <x:c r="F94" s="14"/>
      <x:c r="G94" s="15" t="str">
        <x:f>IF(H94="OK",ROUND(D94*E94-F94,2),"")</x:f>
      </x:c>
      <x:c r="H94" s="9" t="str">
        <x:f>IF(COUNTA(A94:F94)=0,"",IF(NOT(ISNUMBER(A94)),"Fecha no válida",IF(OR(A94&lt;DATE(2000,1,1),A94&gt;DATE(2099,12,31),A94&lt;&gt;INT(A94)),"Fecha no válida",IF(OR(B94="",B94&lt;&gt;TRIM(B94),ISNUMBER(SEARCH("~*",B94)),ISNUMBER(SEARCH("~?",B94)),ISNUMBER(SEARCH("~~",B94))),"Revisa número venta",IF(COUNTIFS($B$10:$B$309,B94,$A$10:$A$309,"&lt;&gt;"&amp;A94)&gt;0,"Fechas distintas ticket",IF(C94="","Falta producto",IF(OR(NOT(ISNUMBER(D94)),D94&lt;=0),"Cantidad no válida",IF(OR(ISBLANK(E94),NOT(ISNUMBER(E94)),E94&lt;0),"Precio no válido",IF(OR(ISBLANK(F94),NOT(ISNUMBER(F94)),F94&lt;0,F94&gt;ROUND(D94*E94,2)),"Descuento no válido","OK")))))))))</x:f>
      </x:c>
      <x:c r="I94" s="9" t="n">
        <x:f>IF(B94="",0,IF(AND(COUNTIFS($B$10:B94,B94)=1,COUNTIFS($B$10:$B$309,B94,$H$10:$H$309,"&lt;&gt;OK")=0),1,0))</x:f>
        <x:v>0</x:v>
      </x:c>
      <x:c r="J94" s="15" t="str">
        <x:f>IF(AND(I94=1,H94="OK",COUNTIFS($B$10:$B$309,B94,$H$10:$H$309,"&lt;&gt;OK")=0),SUMIFS($G$10:$G$309,$B$10:$B$309,B94),"")</x:f>
      </x:c>
      <x:c r="K94" s="15" t="str">
        <x:f>IF(ISNUMBER(J94),SUMIFS('Cobros'!$D$10:$D$309,'Cobros'!$B$10:$B$309,B94,'Cobros'!$E$10:$E$309,"OK"),"")</x:f>
      </x:c>
      <x:c r="L94" s="15" t="str">
        <x:f>IF(ISNUMBER(J94),MAX(ROUND(J94-K94,2),0),"")</x:f>
      </x:c>
      <x:c r="M94" s="15" t="str">
        <x:f>IF(ISNUMBER(J94),MAX(ROUND(K94-J94,2),0),"")</x:f>
      </x:c>
      <x:c r="N94" s="9" t="str">
        <x:f>IF(B94="","",IF(COUNTIFS($B$10:$B$309,B94,$H$10:$H$309,"&lt;&gt;OK")&gt;0,"Revisar ticket",IF(I94&lt;&gt;1,"Ver primera línea",IF(M94&gt;0,"Exceso de cobro",IF(L94=0,"Cobrado",IF(K94&gt;0,"Cobro parcial","Pendiente"))))))</x:f>
      </x:c>
    </x:row>
    <x:row r="95" ht="30" customHeight="1">
      <x:c r="A95" s="11"/>
      <x:c r="B95" s="12"/>
      <x:c r="C95" s="10"/>
      <x:c r="D95" s="13"/>
      <x:c r="E95" s="14"/>
      <x:c r="F95" s="14"/>
      <x:c r="G95" s="15" t="str">
        <x:f>IF(H95="OK",ROUND(D95*E95-F95,2),"")</x:f>
      </x:c>
      <x:c r="H95" s="9" t="str">
        <x:f>IF(COUNTA(A95:F95)=0,"",IF(NOT(ISNUMBER(A95)),"Fecha no válida",IF(OR(A95&lt;DATE(2000,1,1),A95&gt;DATE(2099,12,31),A95&lt;&gt;INT(A95)),"Fecha no válida",IF(OR(B95="",B95&lt;&gt;TRIM(B95),ISNUMBER(SEARCH("~*",B95)),ISNUMBER(SEARCH("~?",B95)),ISNUMBER(SEARCH("~~",B95))),"Revisa número venta",IF(COUNTIFS($B$10:$B$309,B95,$A$10:$A$309,"&lt;&gt;"&amp;A95)&gt;0,"Fechas distintas ticket",IF(C95="","Falta producto",IF(OR(NOT(ISNUMBER(D95)),D95&lt;=0),"Cantidad no válida",IF(OR(ISBLANK(E95),NOT(ISNUMBER(E95)),E95&lt;0),"Precio no válido",IF(OR(ISBLANK(F95),NOT(ISNUMBER(F95)),F95&lt;0,F95&gt;ROUND(D95*E95,2)),"Descuento no válido","OK")))))))))</x:f>
      </x:c>
      <x:c r="I95" s="9" t="n">
        <x:f>IF(B95="",0,IF(AND(COUNTIFS($B$10:B95,B95)=1,COUNTIFS($B$10:$B$309,B95,$H$10:$H$309,"&lt;&gt;OK")=0),1,0))</x:f>
        <x:v>0</x:v>
      </x:c>
      <x:c r="J95" s="15" t="str">
        <x:f>IF(AND(I95=1,H95="OK",COUNTIFS($B$10:$B$309,B95,$H$10:$H$309,"&lt;&gt;OK")=0),SUMIFS($G$10:$G$309,$B$10:$B$309,B95),"")</x:f>
      </x:c>
      <x:c r="K95" s="15" t="str">
        <x:f>IF(ISNUMBER(J95),SUMIFS('Cobros'!$D$10:$D$309,'Cobros'!$B$10:$B$309,B95,'Cobros'!$E$10:$E$309,"OK"),"")</x:f>
      </x:c>
      <x:c r="L95" s="15" t="str">
        <x:f>IF(ISNUMBER(J95),MAX(ROUND(J95-K95,2),0),"")</x:f>
      </x:c>
      <x:c r="M95" s="15" t="str">
        <x:f>IF(ISNUMBER(J95),MAX(ROUND(K95-J95,2),0),"")</x:f>
      </x:c>
      <x:c r="N95" s="9" t="str">
        <x:f>IF(B95="","",IF(COUNTIFS($B$10:$B$309,B95,$H$10:$H$309,"&lt;&gt;OK")&gt;0,"Revisar ticket",IF(I95&lt;&gt;1,"Ver primera línea",IF(M95&gt;0,"Exceso de cobro",IF(L95=0,"Cobrado",IF(K95&gt;0,"Cobro parcial","Pendiente"))))))</x:f>
      </x:c>
    </x:row>
    <x:row r="96" ht="30" customHeight="1">
      <x:c r="A96" s="11"/>
      <x:c r="B96" s="12"/>
      <x:c r="C96" s="10"/>
      <x:c r="D96" s="13"/>
      <x:c r="E96" s="14"/>
      <x:c r="F96" s="14"/>
      <x:c r="G96" s="15" t="str">
        <x:f>IF(H96="OK",ROUND(D96*E96-F96,2),"")</x:f>
      </x:c>
      <x:c r="H96" s="9" t="str">
        <x:f>IF(COUNTA(A96:F96)=0,"",IF(NOT(ISNUMBER(A96)),"Fecha no válida",IF(OR(A96&lt;DATE(2000,1,1),A96&gt;DATE(2099,12,31),A96&lt;&gt;INT(A96)),"Fecha no válida",IF(OR(B96="",B96&lt;&gt;TRIM(B96),ISNUMBER(SEARCH("~*",B96)),ISNUMBER(SEARCH("~?",B96)),ISNUMBER(SEARCH("~~",B96))),"Revisa número venta",IF(COUNTIFS($B$10:$B$309,B96,$A$10:$A$309,"&lt;&gt;"&amp;A96)&gt;0,"Fechas distintas ticket",IF(C96="","Falta producto",IF(OR(NOT(ISNUMBER(D96)),D96&lt;=0),"Cantidad no válida",IF(OR(ISBLANK(E96),NOT(ISNUMBER(E96)),E96&lt;0),"Precio no válido",IF(OR(ISBLANK(F96),NOT(ISNUMBER(F96)),F96&lt;0,F96&gt;ROUND(D96*E96,2)),"Descuento no válido","OK")))))))))</x:f>
      </x:c>
      <x:c r="I96" s="9" t="n">
        <x:f>IF(B96="",0,IF(AND(COUNTIFS($B$10:B96,B96)=1,COUNTIFS($B$10:$B$309,B96,$H$10:$H$309,"&lt;&gt;OK")=0),1,0))</x:f>
        <x:v>0</x:v>
      </x:c>
      <x:c r="J96" s="15" t="str">
        <x:f>IF(AND(I96=1,H96="OK",COUNTIFS($B$10:$B$309,B96,$H$10:$H$309,"&lt;&gt;OK")=0),SUMIFS($G$10:$G$309,$B$10:$B$309,B96),"")</x:f>
      </x:c>
      <x:c r="K96" s="15" t="str">
        <x:f>IF(ISNUMBER(J96),SUMIFS('Cobros'!$D$10:$D$309,'Cobros'!$B$10:$B$309,B96,'Cobros'!$E$10:$E$309,"OK"),"")</x:f>
      </x:c>
      <x:c r="L96" s="15" t="str">
        <x:f>IF(ISNUMBER(J96),MAX(ROUND(J96-K96,2),0),"")</x:f>
      </x:c>
      <x:c r="M96" s="15" t="str">
        <x:f>IF(ISNUMBER(J96),MAX(ROUND(K96-J96,2),0),"")</x:f>
      </x:c>
      <x:c r="N96" s="9" t="str">
        <x:f>IF(B96="","",IF(COUNTIFS($B$10:$B$309,B96,$H$10:$H$309,"&lt;&gt;OK")&gt;0,"Revisar ticket",IF(I96&lt;&gt;1,"Ver primera línea",IF(M96&gt;0,"Exceso de cobro",IF(L96=0,"Cobrado",IF(K96&gt;0,"Cobro parcial","Pendiente"))))))</x:f>
      </x:c>
    </x:row>
    <x:row r="97" ht="30" customHeight="1">
      <x:c r="A97" s="11"/>
      <x:c r="B97" s="12"/>
      <x:c r="C97" s="10"/>
      <x:c r="D97" s="13"/>
      <x:c r="E97" s="14"/>
      <x:c r="F97" s="14"/>
      <x:c r="G97" s="15" t="str">
        <x:f>IF(H97="OK",ROUND(D97*E97-F97,2),"")</x:f>
      </x:c>
      <x:c r="H97" s="9" t="str">
        <x:f>IF(COUNTA(A97:F97)=0,"",IF(NOT(ISNUMBER(A97)),"Fecha no válida",IF(OR(A97&lt;DATE(2000,1,1),A97&gt;DATE(2099,12,31),A97&lt;&gt;INT(A97)),"Fecha no válida",IF(OR(B97="",B97&lt;&gt;TRIM(B97),ISNUMBER(SEARCH("~*",B97)),ISNUMBER(SEARCH("~?",B97)),ISNUMBER(SEARCH("~~",B97))),"Revisa número venta",IF(COUNTIFS($B$10:$B$309,B97,$A$10:$A$309,"&lt;&gt;"&amp;A97)&gt;0,"Fechas distintas ticket",IF(C97="","Falta producto",IF(OR(NOT(ISNUMBER(D97)),D97&lt;=0),"Cantidad no válida",IF(OR(ISBLANK(E97),NOT(ISNUMBER(E97)),E97&lt;0),"Precio no válido",IF(OR(ISBLANK(F97),NOT(ISNUMBER(F97)),F97&lt;0,F97&gt;ROUND(D97*E97,2)),"Descuento no válido","OK")))))))))</x:f>
      </x:c>
      <x:c r="I97" s="9" t="n">
        <x:f>IF(B97="",0,IF(AND(COUNTIFS($B$10:B97,B97)=1,COUNTIFS($B$10:$B$309,B97,$H$10:$H$309,"&lt;&gt;OK")=0),1,0))</x:f>
        <x:v>0</x:v>
      </x:c>
      <x:c r="J97" s="15" t="str">
        <x:f>IF(AND(I97=1,H97="OK",COUNTIFS($B$10:$B$309,B97,$H$10:$H$309,"&lt;&gt;OK")=0),SUMIFS($G$10:$G$309,$B$10:$B$309,B97),"")</x:f>
      </x:c>
      <x:c r="K97" s="15" t="str">
        <x:f>IF(ISNUMBER(J97),SUMIFS('Cobros'!$D$10:$D$309,'Cobros'!$B$10:$B$309,B97,'Cobros'!$E$10:$E$309,"OK"),"")</x:f>
      </x:c>
      <x:c r="L97" s="15" t="str">
        <x:f>IF(ISNUMBER(J97),MAX(ROUND(J97-K97,2),0),"")</x:f>
      </x:c>
      <x:c r="M97" s="15" t="str">
        <x:f>IF(ISNUMBER(J97),MAX(ROUND(K97-J97,2),0),"")</x:f>
      </x:c>
      <x:c r="N97" s="9" t="str">
        <x:f>IF(B97="","",IF(COUNTIFS($B$10:$B$309,B97,$H$10:$H$309,"&lt;&gt;OK")&gt;0,"Revisar ticket",IF(I97&lt;&gt;1,"Ver primera línea",IF(M97&gt;0,"Exceso de cobro",IF(L97=0,"Cobrado",IF(K97&gt;0,"Cobro parcial","Pendiente"))))))</x:f>
      </x:c>
    </x:row>
    <x:row r="98" ht="30" customHeight="1">
      <x:c r="A98" s="11"/>
      <x:c r="B98" s="12"/>
      <x:c r="C98" s="10"/>
      <x:c r="D98" s="13"/>
      <x:c r="E98" s="14"/>
      <x:c r="F98" s="14"/>
      <x:c r="G98" s="15" t="str">
        <x:f>IF(H98="OK",ROUND(D98*E98-F98,2),"")</x:f>
      </x:c>
      <x:c r="H98" s="9" t="str">
        <x:f>IF(COUNTA(A98:F98)=0,"",IF(NOT(ISNUMBER(A98)),"Fecha no válida",IF(OR(A98&lt;DATE(2000,1,1),A98&gt;DATE(2099,12,31),A98&lt;&gt;INT(A98)),"Fecha no válida",IF(OR(B98="",B98&lt;&gt;TRIM(B98),ISNUMBER(SEARCH("~*",B98)),ISNUMBER(SEARCH("~?",B98)),ISNUMBER(SEARCH("~~",B98))),"Revisa número venta",IF(COUNTIFS($B$10:$B$309,B98,$A$10:$A$309,"&lt;&gt;"&amp;A98)&gt;0,"Fechas distintas ticket",IF(C98="","Falta producto",IF(OR(NOT(ISNUMBER(D98)),D98&lt;=0),"Cantidad no válida",IF(OR(ISBLANK(E98),NOT(ISNUMBER(E98)),E98&lt;0),"Precio no válido",IF(OR(ISBLANK(F98),NOT(ISNUMBER(F98)),F98&lt;0,F98&gt;ROUND(D98*E98,2)),"Descuento no válido","OK")))))))))</x:f>
      </x:c>
      <x:c r="I98" s="9" t="n">
        <x:f>IF(B98="",0,IF(AND(COUNTIFS($B$10:B98,B98)=1,COUNTIFS($B$10:$B$309,B98,$H$10:$H$309,"&lt;&gt;OK")=0),1,0))</x:f>
        <x:v>0</x:v>
      </x:c>
      <x:c r="J98" s="15" t="str">
        <x:f>IF(AND(I98=1,H98="OK",COUNTIFS($B$10:$B$309,B98,$H$10:$H$309,"&lt;&gt;OK")=0),SUMIFS($G$10:$G$309,$B$10:$B$309,B98),"")</x:f>
      </x:c>
      <x:c r="K98" s="15" t="str">
        <x:f>IF(ISNUMBER(J98),SUMIFS('Cobros'!$D$10:$D$309,'Cobros'!$B$10:$B$309,B98,'Cobros'!$E$10:$E$309,"OK"),"")</x:f>
      </x:c>
      <x:c r="L98" s="15" t="str">
        <x:f>IF(ISNUMBER(J98),MAX(ROUND(J98-K98,2),0),"")</x:f>
      </x:c>
      <x:c r="M98" s="15" t="str">
        <x:f>IF(ISNUMBER(J98),MAX(ROUND(K98-J98,2),0),"")</x:f>
      </x:c>
      <x:c r="N98" s="9" t="str">
        <x:f>IF(B98="","",IF(COUNTIFS($B$10:$B$309,B98,$H$10:$H$309,"&lt;&gt;OK")&gt;0,"Revisar ticket",IF(I98&lt;&gt;1,"Ver primera línea",IF(M98&gt;0,"Exceso de cobro",IF(L98=0,"Cobrado",IF(K98&gt;0,"Cobro parcial","Pendiente"))))))</x:f>
      </x:c>
    </x:row>
    <x:row r="99" ht="30" customHeight="1">
      <x:c r="A99" s="11"/>
      <x:c r="B99" s="12"/>
      <x:c r="C99" s="10"/>
      <x:c r="D99" s="13"/>
      <x:c r="E99" s="14"/>
      <x:c r="F99" s="14"/>
      <x:c r="G99" s="15" t="str">
        <x:f>IF(H99="OK",ROUND(D99*E99-F99,2),"")</x:f>
      </x:c>
      <x:c r="H99" s="9" t="str">
        <x:f>IF(COUNTA(A99:F99)=0,"",IF(NOT(ISNUMBER(A99)),"Fecha no válida",IF(OR(A99&lt;DATE(2000,1,1),A99&gt;DATE(2099,12,31),A99&lt;&gt;INT(A99)),"Fecha no válida",IF(OR(B99="",B99&lt;&gt;TRIM(B99),ISNUMBER(SEARCH("~*",B99)),ISNUMBER(SEARCH("~?",B99)),ISNUMBER(SEARCH("~~",B99))),"Revisa número venta",IF(COUNTIFS($B$10:$B$309,B99,$A$10:$A$309,"&lt;&gt;"&amp;A99)&gt;0,"Fechas distintas ticket",IF(C99="","Falta producto",IF(OR(NOT(ISNUMBER(D99)),D99&lt;=0),"Cantidad no válida",IF(OR(ISBLANK(E99),NOT(ISNUMBER(E99)),E99&lt;0),"Precio no válido",IF(OR(ISBLANK(F99),NOT(ISNUMBER(F99)),F99&lt;0,F99&gt;ROUND(D99*E99,2)),"Descuento no válido","OK")))))))))</x:f>
      </x:c>
      <x:c r="I99" s="9" t="n">
        <x:f>IF(B99="",0,IF(AND(COUNTIFS($B$10:B99,B99)=1,COUNTIFS($B$10:$B$309,B99,$H$10:$H$309,"&lt;&gt;OK")=0),1,0))</x:f>
        <x:v>0</x:v>
      </x:c>
      <x:c r="J99" s="15" t="str">
        <x:f>IF(AND(I99=1,H99="OK",COUNTIFS($B$10:$B$309,B99,$H$10:$H$309,"&lt;&gt;OK")=0),SUMIFS($G$10:$G$309,$B$10:$B$309,B99),"")</x:f>
      </x:c>
      <x:c r="K99" s="15" t="str">
        <x:f>IF(ISNUMBER(J99),SUMIFS('Cobros'!$D$10:$D$309,'Cobros'!$B$10:$B$309,B99,'Cobros'!$E$10:$E$309,"OK"),"")</x:f>
      </x:c>
      <x:c r="L99" s="15" t="str">
        <x:f>IF(ISNUMBER(J99),MAX(ROUND(J99-K99,2),0),"")</x:f>
      </x:c>
      <x:c r="M99" s="15" t="str">
        <x:f>IF(ISNUMBER(J99),MAX(ROUND(K99-J99,2),0),"")</x:f>
      </x:c>
      <x:c r="N99" s="9" t="str">
        <x:f>IF(B99="","",IF(COUNTIFS($B$10:$B$309,B99,$H$10:$H$309,"&lt;&gt;OK")&gt;0,"Revisar ticket",IF(I99&lt;&gt;1,"Ver primera línea",IF(M99&gt;0,"Exceso de cobro",IF(L99=0,"Cobrado",IF(K99&gt;0,"Cobro parcial","Pendiente"))))))</x:f>
      </x:c>
    </x:row>
    <x:row r="100" ht="30" customHeight="1">
      <x:c r="A100" s="11"/>
      <x:c r="B100" s="12"/>
      <x:c r="C100" s="10"/>
      <x:c r="D100" s="13"/>
      <x:c r="E100" s="14"/>
      <x:c r="F100" s="14"/>
      <x:c r="G100" s="15" t="str">
        <x:f>IF(H100="OK",ROUND(D100*E100-F100,2),"")</x:f>
      </x:c>
      <x:c r="H100" s="9" t="str">
        <x:f>IF(COUNTA(A100:F100)=0,"",IF(NOT(ISNUMBER(A100)),"Fecha no válida",IF(OR(A100&lt;DATE(2000,1,1),A100&gt;DATE(2099,12,31),A100&lt;&gt;INT(A100)),"Fecha no válida",IF(OR(B100="",B100&lt;&gt;TRIM(B100),ISNUMBER(SEARCH("~*",B100)),ISNUMBER(SEARCH("~?",B100)),ISNUMBER(SEARCH("~~",B100))),"Revisa número venta",IF(COUNTIFS($B$10:$B$309,B100,$A$10:$A$309,"&lt;&gt;"&amp;A100)&gt;0,"Fechas distintas ticket",IF(C100="","Falta producto",IF(OR(NOT(ISNUMBER(D100)),D100&lt;=0),"Cantidad no válida",IF(OR(ISBLANK(E100),NOT(ISNUMBER(E100)),E100&lt;0),"Precio no válido",IF(OR(ISBLANK(F100),NOT(ISNUMBER(F100)),F100&lt;0,F100&gt;ROUND(D100*E100,2)),"Descuento no válido","OK")))))))))</x:f>
      </x:c>
      <x:c r="I100" s="9" t="n">
        <x:f>IF(B100="",0,IF(AND(COUNTIFS($B$10:B100,B100)=1,COUNTIFS($B$10:$B$309,B100,$H$10:$H$309,"&lt;&gt;OK")=0),1,0))</x:f>
        <x:v>0</x:v>
      </x:c>
      <x:c r="J100" s="15" t="str">
        <x:f>IF(AND(I100=1,H100="OK",COUNTIFS($B$10:$B$309,B100,$H$10:$H$309,"&lt;&gt;OK")=0),SUMIFS($G$10:$G$309,$B$10:$B$309,B100),"")</x:f>
      </x:c>
      <x:c r="K100" s="15" t="str">
        <x:f>IF(ISNUMBER(J100),SUMIFS('Cobros'!$D$10:$D$309,'Cobros'!$B$10:$B$309,B100,'Cobros'!$E$10:$E$309,"OK"),"")</x:f>
      </x:c>
      <x:c r="L100" s="15" t="str">
        <x:f>IF(ISNUMBER(J100),MAX(ROUND(J100-K100,2),0),"")</x:f>
      </x:c>
      <x:c r="M100" s="15" t="str">
        <x:f>IF(ISNUMBER(J100),MAX(ROUND(K100-J100,2),0),"")</x:f>
      </x:c>
      <x:c r="N100" s="9" t="str">
        <x:f>IF(B100="","",IF(COUNTIFS($B$10:$B$309,B100,$H$10:$H$309,"&lt;&gt;OK")&gt;0,"Revisar ticket",IF(I100&lt;&gt;1,"Ver primera línea",IF(M100&gt;0,"Exceso de cobro",IF(L100=0,"Cobrado",IF(K100&gt;0,"Cobro parcial","Pendiente"))))))</x:f>
      </x:c>
    </x:row>
    <x:row r="101" ht="30" customHeight="1">
      <x:c r="A101" s="11"/>
      <x:c r="B101" s="12"/>
      <x:c r="C101" s="10"/>
      <x:c r="D101" s="13"/>
      <x:c r="E101" s="14"/>
      <x:c r="F101" s="14"/>
      <x:c r="G101" s="15" t="str">
        <x:f>IF(H101="OK",ROUND(D101*E101-F101,2),"")</x:f>
      </x:c>
      <x:c r="H101" s="9" t="str">
        <x:f>IF(COUNTA(A101:F101)=0,"",IF(NOT(ISNUMBER(A101)),"Fecha no válida",IF(OR(A101&lt;DATE(2000,1,1),A101&gt;DATE(2099,12,31),A101&lt;&gt;INT(A101)),"Fecha no válida",IF(OR(B101="",B101&lt;&gt;TRIM(B101),ISNUMBER(SEARCH("~*",B101)),ISNUMBER(SEARCH("~?",B101)),ISNUMBER(SEARCH("~~",B101))),"Revisa número venta",IF(COUNTIFS($B$10:$B$309,B101,$A$10:$A$309,"&lt;&gt;"&amp;A101)&gt;0,"Fechas distintas ticket",IF(C101="","Falta producto",IF(OR(NOT(ISNUMBER(D101)),D101&lt;=0),"Cantidad no válida",IF(OR(ISBLANK(E101),NOT(ISNUMBER(E101)),E101&lt;0),"Precio no válido",IF(OR(ISBLANK(F101),NOT(ISNUMBER(F101)),F101&lt;0,F101&gt;ROUND(D101*E101,2)),"Descuento no válido","OK")))))))))</x:f>
      </x:c>
      <x:c r="I101" s="9" t="n">
        <x:f>IF(B101="",0,IF(AND(COUNTIFS($B$10:B101,B101)=1,COUNTIFS($B$10:$B$309,B101,$H$10:$H$309,"&lt;&gt;OK")=0),1,0))</x:f>
        <x:v>0</x:v>
      </x:c>
      <x:c r="J101" s="15" t="str">
        <x:f>IF(AND(I101=1,H101="OK",COUNTIFS($B$10:$B$309,B101,$H$10:$H$309,"&lt;&gt;OK")=0),SUMIFS($G$10:$G$309,$B$10:$B$309,B101),"")</x:f>
      </x:c>
      <x:c r="K101" s="15" t="str">
        <x:f>IF(ISNUMBER(J101),SUMIFS('Cobros'!$D$10:$D$309,'Cobros'!$B$10:$B$309,B101,'Cobros'!$E$10:$E$309,"OK"),"")</x:f>
      </x:c>
      <x:c r="L101" s="15" t="str">
        <x:f>IF(ISNUMBER(J101),MAX(ROUND(J101-K101,2),0),"")</x:f>
      </x:c>
      <x:c r="M101" s="15" t="str">
        <x:f>IF(ISNUMBER(J101),MAX(ROUND(K101-J101,2),0),"")</x:f>
      </x:c>
      <x:c r="N101" s="9" t="str">
        <x:f>IF(B101="","",IF(COUNTIFS($B$10:$B$309,B101,$H$10:$H$309,"&lt;&gt;OK")&gt;0,"Revisar ticket",IF(I101&lt;&gt;1,"Ver primera línea",IF(M101&gt;0,"Exceso de cobro",IF(L101=0,"Cobrado",IF(K101&gt;0,"Cobro parcial","Pendiente"))))))</x:f>
      </x:c>
    </x:row>
    <x:row r="102" ht="30" customHeight="1">
      <x:c r="A102" s="11"/>
      <x:c r="B102" s="12"/>
      <x:c r="C102" s="10"/>
      <x:c r="D102" s="13"/>
      <x:c r="E102" s="14"/>
      <x:c r="F102" s="14"/>
      <x:c r="G102" s="15" t="str">
        <x:f>IF(H102="OK",ROUND(D102*E102-F102,2),"")</x:f>
      </x:c>
      <x:c r="H102" s="9" t="str">
        <x:f>IF(COUNTA(A102:F102)=0,"",IF(NOT(ISNUMBER(A102)),"Fecha no válida",IF(OR(A102&lt;DATE(2000,1,1),A102&gt;DATE(2099,12,31),A102&lt;&gt;INT(A102)),"Fecha no válida",IF(OR(B102="",B102&lt;&gt;TRIM(B102),ISNUMBER(SEARCH("~*",B102)),ISNUMBER(SEARCH("~?",B102)),ISNUMBER(SEARCH("~~",B102))),"Revisa número venta",IF(COUNTIFS($B$10:$B$309,B102,$A$10:$A$309,"&lt;&gt;"&amp;A102)&gt;0,"Fechas distintas ticket",IF(C102="","Falta producto",IF(OR(NOT(ISNUMBER(D102)),D102&lt;=0),"Cantidad no válida",IF(OR(ISBLANK(E102),NOT(ISNUMBER(E102)),E102&lt;0),"Precio no válido",IF(OR(ISBLANK(F102),NOT(ISNUMBER(F102)),F102&lt;0,F102&gt;ROUND(D102*E102,2)),"Descuento no válido","OK")))))))))</x:f>
      </x:c>
      <x:c r="I102" s="9" t="n">
        <x:f>IF(B102="",0,IF(AND(COUNTIFS($B$10:B102,B102)=1,COUNTIFS($B$10:$B$309,B102,$H$10:$H$309,"&lt;&gt;OK")=0),1,0))</x:f>
        <x:v>0</x:v>
      </x:c>
      <x:c r="J102" s="15" t="str">
        <x:f>IF(AND(I102=1,H102="OK",COUNTIFS($B$10:$B$309,B102,$H$10:$H$309,"&lt;&gt;OK")=0),SUMIFS($G$10:$G$309,$B$10:$B$309,B102),"")</x:f>
      </x:c>
      <x:c r="K102" s="15" t="str">
        <x:f>IF(ISNUMBER(J102),SUMIFS('Cobros'!$D$10:$D$309,'Cobros'!$B$10:$B$309,B102,'Cobros'!$E$10:$E$309,"OK"),"")</x:f>
      </x:c>
      <x:c r="L102" s="15" t="str">
        <x:f>IF(ISNUMBER(J102),MAX(ROUND(J102-K102,2),0),"")</x:f>
      </x:c>
      <x:c r="M102" s="15" t="str">
        <x:f>IF(ISNUMBER(J102),MAX(ROUND(K102-J102,2),0),"")</x:f>
      </x:c>
      <x:c r="N102" s="9" t="str">
        <x:f>IF(B102="","",IF(COUNTIFS($B$10:$B$309,B102,$H$10:$H$309,"&lt;&gt;OK")&gt;0,"Revisar ticket",IF(I102&lt;&gt;1,"Ver primera línea",IF(M102&gt;0,"Exceso de cobro",IF(L102=0,"Cobrado",IF(K102&gt;0,"Cobro parcial","Pendiente"))))))</x:f>
      </x:c>
    </x:row>
    <x:row r="103" ht="30" customHeight="1">
      <x:c r="A103" s="11"/>
      <x:c r="B103" s="12"/>
      <x:c r="C103" s="10"/>
      <x:c r="D103" s="13"/>
      <x:c r="E103" s="14"/>
      <x:c r="F103" s="14"/>
      <x:c r="G103" s="15" t="str">
        <x:f>IF(H103="OK",ROUND(D103*E103-F103,2),"")</x:f>
      </x:c>
      <x:c r="H103" s="9" t="str">
        <x:f>IF(COUNTA(A103:F103)=0,"",IF(NOT(ISNUMBER(A103)),"Fecha no válida",IF(OR(A103&lt;DATE(2000,1,1),A103&gt;DATE(2099,12,31),A103&lt;&gt;INT(A103)),"Fecha no válida",IF(OR(B103="",B103&lt;&gt;TRIM(B103),ISNUMBER(SEARCH("~*",B103)),ISNUMBER(SEARCH("~?",B103)),ISNUMBER(SEARCH("~~",B103))),"Revisa número venta",IF(COUNTIFS($B$10:$B$309,B103,$A$10:$A$309,"&lt;&gt;"&amp;A103)&gt;0,"Fechas distintas ticket",IF(C103="","Falta producto",IF(OR(NOT(ISNUMBER(D103)),D103&lt;=0),"Cantidad no válida",IF(OR(ISBLANK(E103),NOT(ISNUMBER(E103)),E103&lt;0),"Precio no válido",IF(OR(ISBLANK(F103),NOT(ISNUMBER(F103)),F103&lt;0,F103&gt;ROUND(D103*E103,2)),"Descuento no válido","OK")))))))))</x:f>
      </x:c>
      <x:c r="I103" s="9" t="n">
        <x:f>IF(B103="",0,IF(AND(COUNTIFS($B$10:B103,B103)=1,COUNTIFS($B$10:$B$309,B103,$H$10:$H$309,"&lt;&gt;OK")=0),1,0))</x:f>
        <x:v>0</x:v>
      </x:c>
      <x:c r="J103" s="15" t="str">
        <x:f>IF(AND(I103=1,H103="OK",COUNTIFS($B$10:$B$309,B103,$H$10:$H$309,"&lt;&gt;OK")=0),SUMIFS($G$10:$G$309,$B$10:$B$309,B103),"")</x:f>
      </x:c>
      <x:c r="K103" s="15" t="str">
        <x:f>IF(ISNUMBER(J103),SUMIFS('Cobros'!$D$10:$D$309,'Cobros'!$B$10:$B$309,B103,'Cobros'!$E$10:$E$309,"OK"),"")</x:f>
      </x:c>
      <x:c r="L103" s="15" t="str">
        <x:f>IF(ISNUMBER(J103),MAX(ROUND(J103-K103,2),0),"")</x:f>
      </x:c>
      <x:c r="M103" s="15" t="str">
        <x:f>IF(ISNUMBER(J103),MAX(ROUND(K103-J103,2),0),"")</x:f>
      </x:c>
      <x:c r="N103" s="9" t="str">
        <x:f>IF(B103="","",IF(COUNTIFS($B$10:$B$309,B103,$H$10:$H$309,"&lt;&gt;OK")&gt;0,"Revisar ticket",IF(I103&lt;&gt;1,"Ver primera línea",IF(M103&gt;0,"Exceso de cobro",IF(L103=0,"Cobrado",IF(K103&gt;0,"Cobro parcial","Pendiente"))))))</x:f>
      </x:c>
    </x:row>
    <x:row r="104" ht="30" customHeight="1">
      <x:c r="A104" s="11"/>
      <x:c r="B104" s="12"/>
      <x:c r="C104" s="10"/>
      <x:c r="D104" s="13"/>
      <x:c r="E104" s="14"/>
      <x:c r="F104" s="14"/>
      <x:c r="G104" s="15" t="str">
        <x:f>IF(H104="OK",ROUND(D104*E104-F104,2),"")</x:f>
      </x:c>
      <x:c r="H104" s="9" t="str">
        <x:f>IF(COUNTA(A104:F104)=0,"",IF(NOT(ISNUMBER(A104)),"Fecha no válida",IF(OR(A104&lt;DATE(2000,1,1),A104&gt;DATE(2099,12,31),A104&lt;&gt;INT(A104)),"Fecha no válida",IF(OR(B104="",B104&lt;&gt;TRIM(B104),ISNUMBER(SEARCH("~*",B104)),ISNUMBER(SEARCH("~?",B104)),ISNUMBER(SEARCH("~~",B104))),"Revisa número venta",IF(COUNTIFS($B$10:$B$309,B104,$A$10:$A$309,"&lt;&gt;"&amp;A104)&gt;0,"Fechas distintas ticket",IF(C104="","Falta producto",IF(OR(NOT(ISNUMBER(D104)),D104&lt;=0),"Cantidad no válida",IF(OR(ISBLANK(E104),NOT(ISNUMBER(E104)),E104&lt;0),"Precio no válido",IF(OR(ISBLANK(F104),NOT(ISNUMBER(F104)),F104&lt;0,F104&gt;ROUND(D104*E104,2)),"Descuento no válido","OK")))))))))</x:f>
      </x:c>
      <x:c r="I104" s="9" t="n">
        <x:f>IF(B104="",0,IF(AND(COUNTIFS($B$10:B104,B104)=1,COUNTIFS($B$10:$B$309,B104,$H$10:$H$309,"&lt;&gt;OK")=0),1,0))</x:f>
        <x:v>0</x:v>
      </x:c>
      <x:c r="J104" s="15" t="str">
        <x:f>IF(AND(I104=1,H104="OK",COUNTIFS($B$10:$B$309,B104,$H$10:$H$309,"&lt;&gt;OK")=0),SUMIFS($G$10:$G$309,$B$10:$B$309,B104),"")</x:f>
      </x:c>
      <x:c r="K104" s="15" t="str">
        <x:f>IF(ISNUMBER(J104),SUMIFS('Cobros'!$D$10:$D$309,'Cobros'!$B$10:$B$309,B104,'Cobros'!$E$10:$E$309,"OK"),"")</x:f>
      </x:c>
      <x:c r="L104" s="15" t="str">
        <x:f>IF(ISNUMBER(J104),MAX(ROUND(J104-K104,2),0),"")</x:f>
      </x:c>
      <x:c r="M104" s="15" t="str">
        <x:f>IF(ISNUMBER(J104),MAX(ROUND(K104-J104,2),0),"")</x:f>
      </x:c>
      <x:c r="N104" s="9" t="str">
        <x:f>IF(B104="","",IF(COUNTIFS($B$10:$B$309,B104,$H$10:$H$309,"&lt;&gt;OK")&gt;0,"Revisar ticket",IF(I104&lt;&gt;1,"Ver primera línea",IF(M104&gt;0,"Exceso de cobro",IF(L104=0,"Cobrado",IF(K104&gt;0,"Cobro parcial","Pendiente"))))))</x:f>
      </x:c>
    </x:row>
    <x:row r="105" ht="30" customHeight="1">
      <x:c r="A105" s="11"/>
      <x:c r="B105" s="12"/>
      <x:c r="C105" s="10"/>
      <x:c r="D105" s="13"/>
      <x:c r="E105" s="14"/>
      <x:c r="F105" s="14"/>
      <x:c r="G105" s="15" t="str">
        <x:f>IF(H105="OK",ROUND(D105*E105-F105,2),"")</x:f>
      </x:c>
      <x:c r="H105" s="9" t="str">
        <x:f>IF(COUNTA(A105:F105)=0,"",IF(NOT(ISNUMBER(A105)),"Fecha no válida",IF(OR(A105&lt;DATE(2000,1,1),A105&gt;DATE(2099,12,31),A105&lt;&gt;INT(A105)),"Fecha no válida",IF(OR(B105="",B105&lt;&gt;TRIM(B105),ISNUMBER(SEARCH("~*",B105)),ISNUMBER(SEARCH("~?",B105)),ISNUMBER(SEARCH("~~",B105))),"Revisa número venta",IF(COUNTIFS($B$10:$B$309,B105,$A$10:$A$309,"&lt;&gt;"&amp;A105)&gt;0,"Fechas distintas ticket",IF(C105="","Falta producto",IF(OR(NOT(ISNUMBER(D105)),D105&lt;=0),"Cantidad no válida",IF(OR(ISBLANK(E105),NOT(ISNUMBER(E105)),E105&lt;0),"Precio no válido",IF(OR(ISBLANK(F105),NOT(ISNUMBER(F105)),F105&lt;0,F105&gt;ROUND(D105*E105,2)),"Descuento no válido","OK")))))))))</x:f>
      </x:c>
      <x:c r="I105" s="9" t="n">
        <x:f>IF(B105="",0,IF(AND(COUNTIFS($B$10:B105,B105)=1,COUNTIFS($B$10:$B$309,B105,$H$10:$H$309,"&lt;&gt;OK")=0),1,0))</x:f>
        <x:v>0</x:v>
      </x:c>
      <x:c r="J105" s="15" t="str">
        <x:f>IF(AND(I105=1,H105="OK",COUNTIFS($B$10:$B$309,B105,$H$10:$H$309,"&lt;&gt;OK")=0),SUMIFS($G$10:$G$309,$B$10:$B$309,B105),"")</x:f>
      </x:c>
      <x:c r="K105" s="15" t="str">
        <x:f>IF(ISNUMBER(J105),SUMIFS('Cobros'!$D$10:$D$309,'Cobros'!$B$10:$B$309,B105,'Cobros'!$E$10:$E$309,"OK"),"")</x:f>
      </x:c>
      <x:c r="L105" s="15" t="str">
        <x:f>IF(ISNUMBER(J105),MAX(ROUND(J105-K105,2),0),"")</x:f>
      </x:c>
      <x:c r="M105" s="15" t="str">
        <x:f>IF(ISNUMBER(J105),MAX(ROUND(K105-J105,2),0),"")</x:f>
      </x:c>
      <x:c r="N105" s="9" t="str">
        <x:f>IF(B105="","",IF(COUNTIFS($B$10:$B$309,B105,$H$10:$H$309,"&lt;&gt;OK")&gt;0,"Revisar ticket",IF(I105&lt;&gt;1,"Ver primera línea",IF(M105&gt;0,"Exceso de cobro",IF(L105=0,"Cobrado",IF(K105&gt;0,"Cobro parcial","Pendiente"))))))</x:f>
      </x:c>
    </x:row>
    <x:row r="106" ht="30" customHeight="1">
      <x:c r="A106" s="11"/>
      <x:c r="B106" s="12"/>
      <x:c r="C106" s="10"/>
      <x:c r="D106" s="13"/>
      <x:c r="E106" s="14"/>
      <x:c r="F106" s="14"/>
      <x:c r="G106" s="15" t="str">
        <x:f>IF(H106="OK",ROUND(D106*E106-F106,2),"")</x:f>
      </x:c>
      <x:c r="H106" s="9" t="str">
        <x:f>IF(COUNTA(A106:F106)=0,"",IF(NOT(ISNUMBER(A106)),"Fecha no válida",IF(OR(A106&lt;DATE(2000,1,1),A106&gt;DATE(2099,12,31),A106&lt;&gt;INT(A106)),"Fecha no válida",IF(OR(B106="",B106&lt;&gt;TRIM(B106),ISNUMBER(SEARCH("~*",B106)),ISNUMBER(SEARCH("~?",B106)),ISNUMBER(SEARCH("~~",B106))),"Revisa número venta",IF(COUNTIFS($B$10:$B$309,B106,$A$10:$A$309,"&lt;&gt;"&amp;A106)&gt;0,"Fechas distintas ticket",IF(C106="","Falta producto",IF(OR(NOT(ISNUMBER(D106)),D106&lt;=0),"Cantidad no válida",IF(OR(ISBLANK(E106),NOT(ISNUMBER(E106)),E106&lt;0),"Precio no válido",IF(OR(ISBLANK(F106),NOT(ISNUMBER(F106)),F106&lt;0,F106&gt;ROUND(D106*E106,2)),"Descuento no válido","OK")))))))))</x:f>
      </x:c>
      <x:c r="I106" s="9" t="n">
        <x:f>IF(B106="",0,IF(AND(COUNTIFS($B$10:B106,B106)=1,COUNTIFS($B$10:$B$309,B106,$H$10:$H$309,"&lt;&gt;OK")=0),1,0))</x:f>
        <x:v>0</x:v>
      </x:c>
      <x:c r="J106" s="15" t="str">
        <x:f>IF(AND(I106=1,H106="OK",COUNTIFS($B$10:$B$309,B106,$H$10:$H$309,"&lt;&gt;OK")=0),SUMIFS($G$10:$G$309,$B$10:$B$309,B106),"")</x:f>
      </x:c>
      <x:c r="K106" s="15" t="str">
        <x:f>IF(ISNUMBER(J106),SUMIFS('Cobros'!$D$10:$D$309,'Cobros'!$B$10:$B$309,B106,'Cobros'!$E$10:$E$309,"OK"),"")</x:f>
      </x:c>
      <x:c r="L106" s="15" t="str">
        <x:f>IF(ISNUMBER(J106),MAX(ROUND(J106-K106,2),0),"")</x:f>
      </x:c>
      <x:c r="M106" s="15" t="str">
        <x:f>IF(ISNUMBER(J106),MAX(ROUND(K106-J106,2),0),"")</x:f>
      </x:c>
      <x:c r="N106" s="9" t="str">
        <x:f>IF(B106="","",IF(COUNTIFS($B$10:$B$309,B106,$H$10:$H$309,"&lt;&gt;OK")&gt;0,"Revisar ticket",IF(I106&lt;&gt;1,"Ver primera línea",IF(M106&gt;0,"Exceso de cobro",IF(L106=0,"Cobrado",IF(K106&gt;0,"Cobro parcial","Pendiente"))))))</x:f>
      </x:c>
    </x:row>
    <x:row r="107" ht="30" customHeight="1">
      <x:c r="A107" s="11"/>
      <x:c r="B107" s="12"/>
      <x:c r="C107" s="10"/>
      <x:c r="D107" s="13"/>
      <x:c r="E107" s="14"/>
      <x:c r="F107" s="14"/>
      <x:c r="G107" s="15" t="str">
        <x:f>IF(H107="OK",ROUND(D107*E107-F107,2),"")</x:f>
      </x:c>
      <x:c r="H107" s="9" t="str">
        <x:f>IF(COUNTA(A107:F107)=0,"",IF(NOT(ISNUMBER(A107)),"Fecha no válida",IF(OR(A107&lt;DATE(2000,1,1),A107&gt;DATE(2099,12,31),A107&lt;&gt;INT(A107)),"Fecha no válida",IF(OR(B107="",B107&lt;&gt;TRIM(B107),ISNUMBER(SEARCH("~*",B107)),ISNUMBER(SEARCH("~?",B107)),ISNUMBER(SEARCH("~~",B107))),"Revisa número venta",IF(COUNTIFS($B$10:$B$309,B107,$A$10:$A$309,"&lt;&gt;"&amp;A107)&gt;0,"Fechas distintas ticket",IF(C107="","Falta producto",IF(OR(NOT(ISNUMBER(D107)),D107&lt;=0),"Cantidad no válida",IF(OR(ISBLANK(E107),NOT(ISNUMBER(E107)),E107&lt;0),"Precio no válido",IF(OR(ISBLANK(F107),NOT(ISNUMBER(F107)),F107&lt;0,F107&gt;ROUND(D107*E107,2)),"Descuento no válido","OK")))))))))</x:f>
      </x:c>
      <x:c r="I107" s="9" t="n">
        <x:f>IF(B107="",0,IF(AND(COUNTIFS($B$10:B107,B107)=1,COUNTIFS($B$10:$B$309,B107,$H$10:$H$309,"&lt;&gt;OK")=0),1,0))</x:f>
        <x:v>0</x:v>
      </x:c>
      <x:c r="J107" s="15" t="str">
        <x:f>IF(AND(I107=1,H107="OK",COUNTIFS($B$10:$B$309,B107,$H$10:$H$309,"&lt;&gt;OK")=0),SUMIFS($G$10:$G$309,$B$10:$B$309,B107),"")</x:f>
      </x:c>
      <x:c r="K107" s="15" t="str">
        <x:f>IF(ISNUMBER(J107),SUMIFS('Cobros'!$D$10:$D$309,'Cobros'!$B$10:$B$309,B107,'Cobros'!$E$10:$E$309,"OK"),"")</x:f>
      </x:c>
      <x:c r="L107" s="15" t="str">
        <x:f>IF(ISNUMBER(J107),MAX(ROUND(J107-K107,2),0),"")</x:f>
      </x:c>
      <x:c r="M107" s="15" t="str">
        <x:f>IF(ISNUMBER(J107),MAX(ROUND(K107-J107,2),0),"")</x:f>
      </x:c>
      <x:c r="N107" s="9" t="str">
        <x:f>IF(B107="","",IF(COUNTIFS($B$10:$B$309,B107,$H$10:$H$309,"&lt;&gt;OK")&gt;0,"Revisar ticket",IF(I107&lt;&gt;1,"Ver primera línea",IF(M107&gt;0,"Exceso de cobro",IF(L107=0,"Cobrado",IF(K107&gt;0,"Cobro parcial","Pendiente"))))))</x:f>
      </x:c>
    </x:row>
    <x:row r="108" ht="30" customHeight="1">
      <x:c r="A108" s="11"/>
      <x:c r="B108" s="12"/>
      <x:c r="C108" s="10"/>
      <x:c r="D108" s="13"/>
      <x:c r="E108" s="14"/>
      <x:c r="F108" s="14"/>
      <x:c r="G108" s="15" t="str">
        <x:f>IF(H108="OK",ROUND(D108*E108-F108,2),"")</x:f>
      </x:c>
      <x:c r="H108" s="9" t="str">
        <x:f>IF(COUNTA(A108:F108)=0,"",IF(NOT(ISNUMBER(A108)),"Fecha no válida",IF(OR(A108&lt;DATE(2000,1,1),A108&gt;DATE(2099,12,31),A108&lt;&gt;INT(A108)),"Fecha no válida",IF(OR(B108="",B108&lt;&gt;TRIM(B108),ISNUMBER(SEARCH("~*",B108)),ISNUMBER(SEARCH("~?",B108)),ISNUMBER(SEARCH("~~",B108))),"Revisa número venta",IF(COUNTIFS($B$10:$B$309,B108,$A$10:$A$309,"&lt;&gt;"&amp;A108)&gt;0,"Fechas distintas ticket",IF(C108="","Falta producto",IF(OR(NOT(ISNUMBER(D108)),D108&lt;=0),"Cantidad no válida",IF(OR(ISBLANK(E108),NOT(ISNUMBER(E108)),E108&lt;0),"Precio no válido",IF(OR(ISBLANK(F108),NOT(ISNUMBER(F108)),F108&lt;0,F108&gt;ROUND(D108*E108,2)),"Descuento no válido","OK")))))))))</x:f>
      </x:c>
      <x:c r="I108" s="9" t="n">
        <x:f>IF(B108="",0,IF(AND(COUNTIFS($B$10:B108,B108)=1,COUNTIFS($B$10:$B$309,B108,$H$10:$H$309,"&lt;&gt;OK")=0),1,0))</x:f>
        <x:v>0</x:v>
      </x:c>
      <x:c r="J108" s="15" t="str">
        <x:f>IF(AND(I108=1,H108="OK",COUNTIFS($B$10:$B$309,B108,$H$10:$H$309,"&lt;&gt;OK")=0),SUMIFS($G$10:$G$309,$B$10:$B$309,B108),"")</x:f>
      </x:c>
      <x:c r="K108" s="15" t="str">
        <x:f>IF(ISNUMBER(J108),SUMIFS('Cobros'!$D$10:$D$309,'Cobros'!$B$10:$B$309,B108,'Cobros'!$E$10:$E$309,"OK"),"")</x:f>
      </x:c>
      <x:c r="L108" s="15" t="str">
        <x:f>IF(ISNUMBER(J108),MAX(ROUND(J108-K108,2),0),"")</x:f>
      </x:c>
      <x:c r="M108" s="15" t="str">
        <x:f>IF(ISNUMBER(J108),MAX(ROUND(K108-J108,2),0),"")</x:f>
      </x:c>
      <x:c r="N108" s="9" t="str">
        <x:f>IF(B108="","",IF(COUNTIFS($B$10:$B$309,B108,$H$10:$H$309,"&lt;&gt;OK")&gt;0,"Revisar ticket",IF(I108&lt;&gt;1,"Ver primera línea",IF(M108&gt;0,"Exceso de cobro",IF(L108=0,"Cobrado",IF(K108&gt;0,"Cobro parcial","Pendiente"))))))</x:f>
      </x:c>
    </x:row>
    <x:row r="109" ht="30" customHeight="1">
      <x:c r="A109" s="11"/>
      <x:c r="B109" s="12"/>
      <x:c r="C109" s="10"/>
      <x:c r="D109" s="13"/>
      <x:c r="E109" s="14"/>
      <x:c r="F109" s="14"/>
      <x:c r="G109" s="15" t="str">
        <x:f>IF(H109="OK",ROUND(D109*E109-F109,2),"")</x:f>
      </x:c>
      <x:c r="H109" s="9" t="str">
        <x:f>IF(COUNTA(A109:F109)=0,"",IF(NOT(ISNUMBER(A109)),"Fecha no válida",IF(OR(A109&lt;DATE(2000,1,1),A109&gt;DATE(2099,12,31),A109&lt;&gt;INT(A109)),"Fecha no válida",IF(OR(B109="",B109&lt;&gt;TRIM(B109),ISNUMBER(SEARCH("~*",B109)),ISNUMBER(SEARCH("~?",B109)),ISNUMBER(SEARCH("~~",B109))),"Revisa número venta",IF(COUNTIFS($B$10:$B$309,B109,$A$10:$A$309,"&lt;&gt;"&amp;A109)&gt;0,"Fechas distintas ticket",IF(C109="","Falta producto",IF(OR(NOT(ISNUMBER(D109)),D109&lt;=0),"Cantidad no válida",IF(OR(ISBLANK(E109),NOT(ISNUMBER(E109)),E109&lt;0),"Precio no válido",IF(OR(ISBLANK(F109),NOT(ISNUMBER(F109)),F109&lt;0,F109&gt;ROUND(D109*E109,2)),"Descuento no válido","OK")))))))))</x:f>
      </x:c>
      <x:c r="I109" s="9" t="n">
        <x:f>IF(B109="",0,IF(AND(COUNTIFS($B$10:B109,B109)=1,COUNTIFS($B$10:$B$309,B109,$H$10:$H$309,"&lt;&gt;OK")=0),1,0))</x:f>
        <x:v>0</x:v>
      </x:c>
      <x:c r="J109" s="15" t="str">
        <x:f>IF(AND(I109=1,H109="OK",COUNTIFS($B$10:$B$309,B109,$H$10:$H$309,"&lt;&gt;OK")=0),SUMIFS($G$10:$G$309,$B$10:$B$309,B109),"")</x:f>
      </x:c>
      <x:c r="K109" s="15" t="str">
        <x:f>IF(ISNUMBER(J109),SUMIFS('Cobros'!$D$10:$D$309,'Cobros'!$B$10:$B$309,B109,'Cobros'!$E$10:$E$309,"OK"),"")</x:f>
      </x:c>
      <x:c r="L109" s="15" t="str">
        <x:f>IF(ISNUMBER(J109),MAX(ROUND(J109-K109,2),0),"")</x:f>
      </x:c>
      <x:c r="M109" s="15" t="str">
        <x:f>IF(ISNUMBER(J109),MAX(ROUND(K109-J109,2),0),"")</x:f>
      </x:c>
      <x:c r="N109" s="9" t="str">
        <x:f>IF(B109="","",IF(COUNTIFS($B$10:$B$309,B109,$H$10:$H$309,"&lt;&gt;OK")&gt;0,"Revisar ticket",IF(I109&lt;&gt;1,"Ver primera línea",IF(M109&gt;0,"Exceso de cobro",IF(L109=0,"Cobrado",IF(K109&gt;0,"Cobro parcial","Pendiente"))))))</x:f>
      </x:c>
    </x:row>
    <x:row r="110" ht="30" customHeight="1">
      <x:c r="A110" s="11"/>
      <x:c r="B110" s="12"/>
      <x:c r="C110" s="10"/>
      <x:c r="D110" s="13"/>
      <x:c r="E110" s="14"/>
      <x:c r="F110" s="14"/>
      <x:c r="G110" s="15" t="str">
        <x:f>IF(H110="OK",ROUND(D110*E110-F110,2),"")</x:f>
      </x:c>
      <x:c r="H110" s="9" t="str">
        <x:f>IF(COUNTA(A110:F110)=0,"",IF(NOT(ISNUMBER(A110)),"Fecha no válida",IF(OR(A110&lt;DATE(2000,1,1),A110&gt;DATE(2099,12,31),A110&lt;&gt;INT(A110)),"Fecha no válida",IF(OR(B110="",B110&lt;&gt;TRIM(B110),ISNUMBER(SEARCH("~*",B110)),ISNUMBER(SEARCH("~?",B110)),ISNUMBER(SEARCH("~~",B110))),"Revisa número venta",IF(COUNTIFS($B$10:$B$309,B110,$A$10:$A$309,"&lt;&gt;"&amp;A110)&gt;0,"Fechas distintas ticket",IF(C110="","Falta producto",IF(OR(NOT(ISNUMBER(D110)),D110&lt;=0),"Cantidad no válida",IF(OR(ISBLANK(E110),NOT(ISNUMBER(E110)),E110&lt;0),"Precio no válido",IF(OR(ISBLANK(F110),NOT(ISNUMBER(F110)),F110&lt;0,F110&gt;ROUND(D110*E110,2)),"Descuento no válido","OK")))))))))</x:f>
      </x:c>
      <x:c r="I110" s="9" t="n">
        <x:f>IF(B110="",0,IF(AND(COUNTIFS($B$10:B110,B110)=1,COUNTIFS($B$10:$B$309,B110,$H$10:$H$309,"&lt;&gt;OK")=0),1,0))</x:f>
        <x:v>0</x:v>
      </x:c>
      <x:c r="J110" s="15" t="str">
        <x:f>IF(AND(I110=1,H110="OK",COUNTIFS($B$10:$B$309,B110,$H$10:$H$309,"&lt;&gt;OK")=0),SUMIFS($G$10:$G$309,$B$10:$B$309,B110),"")</x:f>
      </x:c>
      <x:c r="K110" s="15" t="str">
        <x:f>IF(ISNUMBER(J110),SUMIFS('Cobros'!$D$10:$D$309,'Cobros'!$B$10:$B$309,B110,'Cobros'!$E$10:$E$309,"OK"),"")</x:f>
      </x:c>
      <x:c r="L110" s="15" t="str">
        <x:f>IF(ISNUMBER(J110),MAX(ROUND(J110-K110,2),0),"")</x:f>
      </x:c>
      <x:c r="M110" s="15" t="str">
        <x:f>IF(ISNUMBER(J110),MAX(ROUND(K110-J110,2),0),"")</x:f>
      </x:c>
      <x:c r="N110" s="9" t="str">
        <x:f>IF(B110="","",IF(COUNTIFS($B$10:$B$309,B110,$H$10:$H$309,"&lt;&gt;OK")&gt;0,"Revisar ticket",IF(I110&lt;&gt;1,"Ver primera línea",IF(M110&gt;0,"Exceso de cobro",IF(L110=0,"Cobrado",IF(K110&gt;0,"Cobro parcial","Pendiente"))))))</x:f>
      </x:c>
    </x:row>
    <x:row r="111" ht="30" customHeight="1">
      <x:c r="A111" s="11"/>
      <x:c r="B111" s="12"/>
      <x:c r="C111" s="10"/>
      <x:c r="D111" s="13"/>
      <x:c r="E111" s="14"/>
      <x:c r="F111" s="14"/>
      <x:c r="G111" s="15" t="str">
        <x:f>IF(H111="OK",ROUND(D111*E111-F111,2),"")</x:f>
      </x:c>
      <x:c r="H111" s="9" t="str">
        <x:f>IF(COUNTA(A111:F111)=0,"",IF(NOT(ISNUMBER(A111)),"Fecha no válida",IF(OR(A111&lt;DATE(2000,1,1),A111&gt;DATE(2099,12,31),A111&lt;&gt;INT(A111)),"Fecha no válida",IF(OR(B111="",B111&lt;&gt;TRIM(B111),ISNUMBER(SEARCH("~*",B111)),ISNUMBER(SEARCH("~?",B111)),ISNUMBER(SEARCH("~~",B111))),"Revisa número venta",IF(COUNTIFS($B$10:$B$309,B111,$A$10:$A$309,"&lt;&gt;"&amp;A111)&gt;0,"Fechas distintas ticket",IF(C111="","Falta producto",IF(OR(NOT(ISNUMBER(D111)),D111&lt;=0),"Cantidad no válida",IF(OR(ISBLANK(E111),NOT(ISNUMBER(E111)),E111&lt;0),"Precio no válido",IF(OR(ISBLANK(F111),NOT(ISNUMBER(F111)),F111&lt;0,F111&gt;ROUND(D111*E111,2)),"Descuento no válido","OK")))))))))</x:f>
      </x:c>
      <x:c r="I111" s="9" t="n">
        <x:f>IF(B111="",0,IF(AND(COUNTIFS($B$10:B111,B111)=1,COUNTIFS($B$10:$B$309,B111,$H$10:$H$309,"&lt;&gt;OK")=0),1,0))</x:f>
        <x:v>0</x:v>
      </x:c>
      <x:c r="J111" s="15" t="str">
        <x:f>IF(AND(I111=1,H111="OK",COUNTIFS($B$10:$B$309,B111,$H$10:$H$309,"&lt;&gt;OK")=0),SUMIFS($G$10:$G$309,$B$10:$B$309,B111),"")</x:f>
      </x:c>
      <x:c r="K111" s="15" t="str">
        <x:f>IF(ISNUMBER(J111),SUMIFS('Cobros'!$D$10:$D$309,'Cobros'!$B$10:$B$309,B111,'Cobros'!$E$10:$E$309,"OK"),"")</x:f>
      </x:c>
      <x:c r="L111" s="15" t="str">
        <x:f>IF(ISNUMBER(J111),MAX(ROUND(J111-K111,2),0),"")</x:f>
      </x:c>
      <x:c r="M111" s="15" t="str">
        <x:f>IF(ISNUMBER(J111),MAX(ROUND(K111-J111,2),0),"")</x:f>
      </x:c>
      <x:c r="N111" s="9" t="str">
        <x:f>IF(B111="","",IF(COUNTIFS($B$10:$B$309,B111,$H$10:$H$309,"&lt;&gt;OK")&gt;0,"Revisar ticket",IF(I111&lt;&gt;1,"Ver primera línea",IF(M111&gt;0,"Exceso de cobro",IF(L111=0,"Cobrado",IF(K111&gt;0,"Cobro parcial","Pendiente"))))))</x:f>
      </x:c>
    </x:row>
    <x:row r="112" ht="30" customHeight="1">
      <x:c r="A112" s="11"/>
      <x:c r="B112" s="12"/>
      <x:c r="C112" s="10"/>
      <x:c r="D112" s="13"/>
      <x:c r="E112" s="14"/>
      <x:c r="F112" s="14"/>
      <x:c r="G112" s="15" t="str">
        <x:f>IF(H112="OK",ROUND(D112*E112-F112,2),"")</x:f>
      </x:c>
      <x:c r="H112" s="9" t="str">
        <x:f>IF(COUNTA(A112:F112)=0,"",IF(NOT(ISNUMBER(A112)),"Fecha no válida",IF(OR(A112&lt;DATE(2000,1,1),A112&gt;DATE(2099,12,31),A112&lt;&gt;INT(A112)),"Fecha no válida",IF(OR(B112="",B112&lt;&gt;TRIM(B112),ISNUMBER(SEARCH("~*",B112)),ISNUMBER(SEARCH("~?",B112)),ISNUMBER(SEARCH("~~",B112))),"Revisa número venta",IF(COUNTIFS($B$10:$B$309,B112,$A$10:$A$309,"&lt;&gt;"&amp;A112)&gt;0,"Fechas distintas ticket",IF(C112="","Falta producto",IF(OR(NOT(ISNUMBER(D112)),D112&lt;=0),"Cantidad no válida",IF(OR(ISBLANK(E112),NOT(ISNUMBER(E112)),E112&lt;0),"Precio no válido",IF(OR(ISBLANK(F112),NOT(ISNUMBER(F112)),F112&lt;0,F112&gt;ROUND(D112*E112,2)),"Descuento no válido","OK")))))))))</x:f>
      </x:c>
      <x:c r="I112" s="9" t="n">
        <x:f>IF(B112="",0,IF(AND(COUNTIFS($B$10:B112,B112)=1,COUNTIFS($B$10:$B$309,B112,$H$10:$H$309,"&lt;&gt;OK")=0),1,0))</x:f>
        <x:v>0</x:v>
      </x:c>
      <x:c r="J112" s="15" t="str">
        <x:f>IF(AND(I112=1,H112="OK",COUNTIFS($B$10:$B$309,B112,$H$10:$H$309,"&lt;&gt;OK")=0),SUMIFS($G$10:$G$309,$B$10:$B$309,B112),"")</x:f>
      </x:c>
      <x:c r="K112" s="15" t="str">
        <x:f>IF(ISNUMBER(J112),SUMIFS('Cobros'!$D$10:$D$309,'Cobros'!$B$10:$B$309,B112,'Cobros'!$E$10:$E$309,"OK"),"")</x:f>
      </x:c>
      <x:c r="L112" s="15" t="str">
        <x:f>IF(ISNUMBER(J112),MAX(ROUND(J112-K112,2),0),"")</x:f>
      </x:c>
      <x:c r="M112" s="15" t="str">
        <x:f>IF(ISNUMBER(J112),MAX(ROUND(K112-J112,2),0),"")</x:f>
      </x:c>
      <x:c r="N112" s="9" t="str">
        <x:f>IF(B112="","",IF(COUNTIFS($B$10:$B$309,B112,$H$10:$H$309,"&lt;&gt;OK")&gt;0,"Revisar ticket",IF(I112&lt;&gt;1,"Ver primera línea",IF(M112&gt;0,"Exceso de cobro",IF(L112=0,"Cobrado",IF(K112&gt;0,"Cobro parcial","Pendiente"))))))</x:f>
      </x:c>
    </x:row>
    <x:row r="113" ht="30" customHeight="1">
      <x:c r="A113" s="11"/>
      <x:c r="B113" s="12"/>
      <x:c r="C113" s="10"/>
      <x:c r="D113" s="13"/>
      <x:c r="E113" s="14"/>
      <x:c r="F113" s="14"/>
      <x:c r="G113" s="15" t="str">
        <x:f>IF(H113="OK",ROUND(D113*E113-F113,2),"")</x:f>
      </x:c>
      <x:c r="H113" s="9" t="str">
        <x:f>IF(COUNTA(A113:F113)=0,"",IF(NOT(ISNUMBER(A113)),"Fecha no válida",IF(OR(A113&lt;DATE(2000,1,1),A113&gt;DATE(2099,12,31),A113&lt;&gt;INT(A113)),"Fecha no válida",IF(OR(B113="",B113&lt;&gt;TRIM(B113),ISNUMBER(SEARCH("~*",B113)),ISNUMBER(SEARCH("~?",B113)),ISNUMBER(SEARCH("~~",B113))),"Revisa número venta",IF(COUNTIFS($B$10:$B$309,B113,$A$10:$A$309,"&lt;&gt;"&amp;A113)&gt;0,"Fechas distintas ticket",IF(C113="","Falta producto",IF(OR(NOT(ISNUMBER(D113)),D113&lt;=0),"Cantidad no válida",IF(OR(ISBLANK(E113),NOT(ISNUMBER(E113)),E113&lt;0),"Precio no válido",IF(OR(ISBLANK(F113),NOT(ISNUMBER(F113)),F113&lt;0,F113&gt;ROUND(D113*E113,2)),"Descuento no válido","OK")))))))))</x:f>
      </x:c>
      <x:c r="I113" s="9" t="n">
        <x:f>IF(B113="",0,IF(AND(COUNTIFS($B$10:B113,B113)=1,COUNTIFS($B$10:$B$309,B113,$H$10:$H$309,"&lt;&gt;OK")=0),1,0))</x:f>
        <x:v>0</x:v>
      </x:c>
      <x:c r="J113" s="15" t="str">
        <x:f>IF(AND(I113=1,H113="OK",COUNTIFS($B$10:$B$309,B113,$H$10:$H$309,"&lt;&gt;OK")=0),SUMIFS($G$10:$G$309,$B$10:$B$309,B113),"")</x:f>
      </x:c>
      <x:c r="K113" s="15" t="str">
        <x:f>IF(ISNUMBER(J113),SUMIFS('Cobros'!$D$10:$D$309,'Cobros'!$B$10:$B$309,B113,'Cobros'!$E$10:$E$309,"OK"),"")</x:f>
      </x:c>
      <x:c r="L113" s="15" t="str">
        <x:f>IF(ISNUMBER(J113),MAX(ROUND(J113-K113,2),0),"")</x:f>
      </x:c>
      <x:c r="M113" s="15" t="str">
        <x:f>IF(ISNUMBER(J113),MAX(ROUND(K113-J113,2),0),"")</x:f>
      </x:c>
      <x:c r="N113" s="9" t="str">
        <x:f>IF(B113="","",IF(COUNTIFS($B$10:$B$309,B113,$H$10:$H$309,"&lt;&gt;OK")&gt;0,"Revisar ticket",IF(I113&lt;&gt;1,"Ver primera línea",IF(M113&gt;0,"Exceso de cobro",IF(L113=0,"Cobrado",IF(K113&gt;0,"Cobro parcial","Pendiente"))))))</x:f>
      </x:c>
    </x:row>
    <x:row r="114" ht="30" customHeight="1">
      <x:c r="A114" s="11"/>
      <x:c r="B114" s="12"/>
      <x:c r="C114" s="10"/>
      <x:c r="D114" s="13"/>
      <x:c r="E114" s="14"/>
      <x:c r="F114" s="14"/>
      <x:c r="G114" s="15" t="str">
        <x:f>IF(H114="OK",ROUND(D114*E114-F114,2),"")</x:f>
      </x:c>
      <x:c r="H114" s="9" t="str">
        <x:f>IF(COUNTA(A114:F114)=0,"",IF(NOT(ISNUMBER(A114)),"Fecha no válida",IF(OR(A114&lt;DATE(2000,1,1),A114&gt;DATE(2099,12,31),A114&lt;&gt;INT(A114)),"Fecha no válida",IF(OR(B114="",B114&lt;&gt;TRIM(B114),ISNUMBER(SEARCH("~*",B114)),ISNUMBER(SEARCH("~?",B114)),ISNUMBER(SEARCH("~~",B114))),"Revisa número venta",IF(COUNTIFS($B$10:$B$309,B114,$A$10:$A$309,"&lt;&gt;"&amp;A114)&gt;0,"Fechas distintas ticket",IF(C114="","Falta producto",IF(OR(NOT(ISNUMBER(D114)),D114&lt;=0),"Cantidad no válida",IF(OR(ISBLANK(E114),NOT(ISNUMBER(E114)),E114&lt;0),"Precio no válido",IF(OR(ISBLANK(F114),NOT(ISNUMBER(F114)),F114&lt;0,F114&gt;ROUND(D114*E114,2)),"Descuento no válido","OK")))))))))</x:f>
      </x:c>
      <x:c r="I114" s="9" t="n">
        <x:f>IF(B114="",0,IF(AND(COUNTIFS($B$10:B114,B114)=1,COUNTIFS($B$10:$B$309,B114,$H$10:$H$309,"&lt;&gt;OK")=0),1,0))</x:f>
        <x:v>0</x:v>
      </x:c>
      <x:c r="J114" s="15" t="str">
        <x:f>IF(AND(I114=1,H114="OK",COUNTIFS($B$10:$B$309,B114,$H$10:$H$309,"&lt;&gt;OK")=0),SUMIFS($G$10:$G$309,$B$10:$B$309,B114),"")</x:f>
      </x:c>
      <x:c r="K114" s="15" t="str">
        <x:f>IF(ISNUMBER(J114),SUMIFS('Cobros'!$D$10:$D$309,'Cobros'!$B$10:$B$309,B114,'Cobros'!$E$10:$E$309,"OK"),"")</x:f>
      </x:c>
      <x:c r="L114" s="15" t="str">
        <x:f>IF(ISNUMBER(J114),MAX(ROUND(J114-K114,2),0),"")</x:f>
      </x:c>
      <x:c r="M114" s="15" t="str">
        <x:f>IF(ISNUMBER(J114),MAX(ROUND(K114-J114,2),0),"")</x:f>
      </x:c>
      <x:c r="N114" s="9" t="str">
        <x:f>IF(B114="","",IF(COUNTIFS($B$10:$B$309,B114,$H$10:$H$309,"&lt;&gt;OK")&gt;0,"Revisar ticket",IF(I114&lt;&gt;1,"Ver primera línea",IF(M114&gt;0,"Exceso de cobro",IF(L114=0,"Cobrado",IF(K114&gt;0,"Cobro parcial","Pendiente"))))))</x:f>
      </x:c>
    </x:row>
    <x:row r="115" ht="30" customHeight="1">
      <x:c r="A115" s="11"/>
      <x:c r="B115" s="12"/>
      <x:c r="C115" s="10"/>
      <x:c r="D115" s="13"/>
      <x:c r="E115" s="14"/>
      <x:c r="F115" s="14"/>
      <x:c r="G115" s="15" t="str">
        <x:f>IF(H115="OK",ROUND(D115*E115-F115,2),"")</x:f>
      </x:c>
      <x:c r="H115" s="9" t="str">
        <x:f>IF(COUNTA(A115:F115)=0,"",IF(NOT(ISNUMBER(A115)),"Fecha no válida",IF(OR(A115&lt;DATE(2000,1,1),A115&gt;DATE(2099,12,31),A115&lt;&gt;INT(A115)),"Fecha no válida",IF(OR(B115="",B115&lt;&gt;TRIM(B115),ISNUMBER(SEARCH("~*",B115)),ISNUMBER(SEARCH("~?",B115)),ISNUMBER(SEARCH("~~",B115))),"Revisa número venta",IF(COUNTIFS($B$10:$B$309,B115,$A$10:$A$309,"&lt;&gt;"&amp;A115)&gt;0,"Fechas distintas ticket",IF(C115="","Falta producto",IF(OR(NOT(ISNUMBER(D115)),D115&lt;=0),"Cantidad no válida",IF(OR(ISBLANK(E115),NOT(ISNUMBER(E115)),E115&lt;0),"Precio no válido",IF(OR(ISBLANK(F115),NOT(ISNUMBER(F115)),F115&lt;0,F115&gt;ROUND(D115*E115,2)),"Descuento no válido","OK")))))))))</x:f>
      </x:c>
      <x:c r="I115" s="9" t="n">
        <x:f>IF(B115="",0,IF(AND(COUNTIFS($B$10:B115,B115)=1,COUNTIFS($B$10:$B$309,B115,$H$10:$H$309,"&lt;&gt;OK")=0),1,0))</x:f>
        <x:v>0</x:v>
      </x:c>
      <x:c r="J115" s="15" t="str">
        <x:f>IF(AND(I115=1,H115="OK",COUNTIFS($B$10:$B$309,B115,$H$10:$H$309,"&lt;&gt;OK")=0),SUMIFS($G$10:$G$309,$B$10:$B$309,B115),"")</x:f>
      </x:c>
      <x:c r="K115" s="15" t="str">
        <x:f>IF(ISNUMBER(J115),SUMIFS('Cobros'!$D$10:$D$309,'Cobros'!$B$10:$B$309,B115,'Cobros'!$E$10:$E$309,"OK"),"")</x:f>
      </x:c>
      <x:c r="L115" s="15" t="str">
        <x:f>IF(ISNUMBER(J115),MAX(ROUND(J115-K115,2),0),"")</x:f>
      </x:c>
      <x:c r="M115" s="15" t="str">
        <x:f>IF(ISNUMBER(J115),MAX(ROUND(K115-J115,2),0),"")</x:f>
      </x:c>
      <x:c r="N115" s="9" t="str">
        <x:f>IF(B115="","",IF(COUNTIFS($B$10:$B$309,B115,$H$10:$H$309,"&lt;&gt;OK")&gt;0,"Revisar ticket",IF(I115&lt;&gt;1,"Ver primera línea",IF(M115&gt;0,"Exceso de cobro",IF(L115=0,"Cobrado",IF(K115&gt;0,"Cobro parcial","Pendiente"))))))</x:f>
      </x:c>
    </x:row>
    <x:row r="116" ht="30" customHeight="1">
      <x:c r="A116" s="11"/>
      <x:c r="B116" s="12"/>
      <x:c r="C116" s="10"/>
      <x:c r="D116" s="13"/>
      <x:c r="E116" s="14"/>
      <x:c r="F116" s="14"/>
      <x:c r="G116" s="15" t="str">
        <x:f>IF(H116="OK",ROUND(D116*E116-F116,2),"")</x:f>
      </x:c>
      <x:c r="H116" s="9" t="str">
        <x:f>IF(COUNTA(A116:F116)=0,"",IF(NOT(ISNUMBER(A116)),"Fecha no válida",IF(OR(A116&lt;DATE(2000,1,1),A116&gt;DATE(2099,12,31),A116&lt;&gt;INT(A116)),"Fecha no válida",IF(OR(B116="",B116&lt;&gt;TRIM(B116),ISNUMBER(SEARCH("~*",B116)),ISNUMBER(SEARCH("~?",B116)),ISNUMBER(SEARCH("~~",B116))),"Revisa número venta",IF(COUNTIFS($B$10:$B$309,B116,$A$10:$A$309,"&lt;&gt;"&amp;A116)&gt;0,"Fechas distintas ticket",IF(C116="","Falta producto",IF(OR(NOT(ISNUMBER(D116)),D116&lt;=0),"Cantidad no válida",IF(OR(ISBLANK(E116),NOT(ISNUMBER(E116)),E116&lt;0),"Precio no válido",IF(OR(ISBLANK(F116),NOT(ISNUMBER(F116)),F116&lt;0,F116&gt;ROUND(D116*E116,2)),"Descuento no válido","OK")))))))))</x:f>
      </x:c>
      <x:c r="I116" s="9" t="n">
        <x:f>IF(B116="",0,IF(AND(COUNTIFS($B$10:B116,B116)=1,COUNTIFS($B$10:$B$309,B116,$H$10:$H$309,"&lt;&gt;OK")=0),1,0))</x:f>
        <x:v>0</x:v>
      </x:c>
      <x:c r="J116" s="15" t="str">
        <x:f>IF(AND(I116=1,H116="OK",COUNTIFS($B$10:$B$309,B116,$H$10:$H$309,"&lt;&gt;OK")=0),SUMIFS($G$10:$G$309,$B$10:$B$309,B116),"")</x:f>
      </x:c>
      <x:c r="K116" s="15" t="str">
        <x:f>IF(ISNUMBER(J116),SUMIFS('Cobros'!$D$10:$D$309,'Cobros'!$B$10:$B$309,B116,'Cobros'!$E$10:$E$309,"OK"),"")</x:f>
      </x:c>
      <x:c r="L116" s="15" t="str">
        <x:f>IF(ISNUMBER(J116),MAX(ROUND(J116-K116,2),0),"")</x:f>
      </x:c>
      <x:c r="M116" s="15" t="str">
        <x:f>IF(ISNUMBER(J116),MAX(ROUND(K116-J116,2),0),"")</x:f>
      </x:c>
      <x:c r="N116" s="9" t="str">
        <x:f>IF(B116="","",IF(COUNTIFS($B$10:$B$309,B116,$H$10:$H$309,"&lt;&gt;OK")&gt;0,"Revisar ticket",IF(I116&lt;&gt;1,"Ver primera línea",IF(M116&gt;0,"Exceso de cobro",IF(L116=0,"Cobrado",IF(K116&gt;0,"Cobro parcial","Pendiente"))))))</x:f>
      </x:c>
    </x:row>
    <x:row r="117" ht="30" customHeight="1">
      <x:c r="A117" s="11"/>
      <x:c r="B117" s="12"/>
      <x:c r="C117" s="10"/>
      <x:c r="D117" s="13"/>
      <x:c r="E117" s="14"/>
      <x:c r="F117" s="14"/>
      <x:c r="G117" s="15" t="str">
        <x:f>IF(H117="OK",ROUND(D117*E117-F117,2),"")</x:f>
      </x:c>
      <x:c r="H117" s="9" t="str">
        <x:f>IF(COUNTA(A117:F117)=0,"",IF(NOT(ISNUMBER(A117)),"Fecha no válida",IF(OR(A117&lt;DATE(2000,1,1),A117&gt;DATE(2099,12,31),A117&lt;&gt;INT(A117)),"Fecha no válida",IF(OR(B117="",B117&lt;&gt;TRIM(B117),ISNUMBER(SEARCH("~*",B117)),ISNUMBER(SEARCH("~?",B117)),ISNUMBER(SEARCH("~~",B117))),"Revisa número venta",IF(COUNTIFS($B$10:$B$309,B117,$A$10:$A$309,"&lt;&gt;"&amp;A117)&gt;0,"Fechas distintas ticket",IF(C117="","Falta producto",IF(OR(NOT(ISNUMBER(D117)),D117&lt;=0),"Cantidad no válida",IF(OR(ISBLANK(E117),NOT(ISNUMBER(E117)),E117&lt;0),"Precio no válido",IF(OR(ISBLANK(F117),NOT(ISNUMBER(F117)),F117&lt;0,F117&gt;ROUND(D117*E117,2)),"Descuento no válido","OK")))))))))</x:f>
      </x:c>
      <x:c r="I117" s="9" t="n">
        <x:f>IF(B117="",0,IF(AND(COUNTIFS($B$10:B117,B117)=1,COUNTIFS($B$10:$B$309,B117,$H$10:$H$309,"&lt;&gt;OK")=0),1,0))</x:f>
        <x:v>0</x:v>
      </x:c>
      <x:c r="J117" s="15" t="str">
        <x:f>IF(AND(I117=1,H117="OK",COUNTIFS($B$10:$B$309,B117,$H$10:$H$309,"&lt;&gt;OK")=0),SUMIFS($G$10:$G$309,$B$10:$B$309,B117),"")</x:f>
      </x:c>
      <x:c r="K117" s="15" t="str">
        <x:f>IF(ISNUMBER(J117),SUMIFS('Cobros'!$D$10:$D$309,'Cobros'!$B$10:$B$309,B117,'Cobros'!$E$10:$E$309,"OK"),"")</x:f>
      </x:c>
      <x:c r="L117" s="15" t="str">
        <x:f>IF(ISNUMBER(J117),MAX(ROUND(J117-K117,2),0),"")</x:f>
      </x:c>
      <x:c r="M117" s="15" t="str">
        <x:f>IF(ISNUMBER(J117),MAX(ROUND(K117-J117,2),0),"")</x:f>
      </x:c>
      <x:c r="N117" s="9" t="str">
        <x:f>IF(B117="","",IF(COUNTIFS($B$10:$B$309,B117,$H$10:$H$309,"&lt;&gt;OK")&gt;0,"Revisar ticket",IF(I117&lt;&gt;1,"Ver primera línea",IF(M117&gt;0,"Exceso de cobro",IF(L117=0,"Cobrado",IF(K117&gt;0,"Cobro parcial","Pendiente"))))))</x:f>
      </x:c>
    </x:row>
    <x:row r="118" ht="30" customHeight="1">
      <x:c r="A118" s="11"/>
      <x:c r="B118" s="12"/>
      <x:c r="C118" s="10"/>
      <x:c r="D118" s="13"/>
      <x:c r="E118" s="14"/>
      <x:c r="F118" s="14"/>
      <x:c r="G118" s="15" t="str">
        <x:f>IF(H118="OK",ROUND(D118*E118-F118,2),"")</x:f>
      </x:c>
      <x:c r="H118" s="9" t="str">
        <x:f>IF(COUNTA(A118:F118)=0,"",IF(NOT(ISNUMBER(A118)),"Fecha no válida",IF(OR(A118&lt;DATE(2000,1,1),A118&gt;DATE(2099,12,31),A118&lt;&gt;INT(A118)),"Fecha no válida",IF(OR(B118="",B118&lt;&gt;TRIM(B118),ISNUMBER(SEARCH("~*",B118)),ISNUMBER(SEARCH("~?",B118)),ISNUMBER(SEARCH("~~",B118))),"Revisa número venta",IF(COUNTIFS($B$10:$B$309,B118,$A$10:$A$309,"&lt;&gt;"&amp;A118)&gt;0,"Fechas distintas ticket",IF(C118="","Falta producto",IF(OR(NOT(ISNUMBER(D118)),D118&lt;=0),"Cantidad no válida",IF(OR(ISBLANK(E118),NOT(ISNUMBER(E118)),E118&lt;0),"Precio no válido",IF(OR(ISBLANK(F118),NOT(ISNUMBER(F118)),F118&lt;0,F118&gt;ROUND(D118*E118,2)),"Descuento no válido","OK")))))))))</x:f>
      </x:c>
      <x:c r="I118" s="9" t="n">
        <x:f>IF(B118="",0,IF(AND(COUNTIFS($B$10:B118,B118)=1,COUNTIFS($B$10:$B$309,B118,$H$10:$H$309,"&lt;&gt;OK")=0),1,0))</x:f>
        <x:v>0</x:v>
      </x:c>
      <x:c r="J118" s="15" t="str">
        <x:f>IF(AND(I118=1,H118="OK",COUNTIFS($B$10:$B$309,B118,$H$10:$H$309,"&lt;&gt;OK")=0),SUMIFS($G$10:$G$309,$B$10:$B$309,B118),"")</x:f>
      </x:c>
      <x:c r="K118" s="15" t="str">
        <x:f>IF(ISNUMBER(J118),SUMIFS('Cobros'!$D$10:$D$309,'Cobros'!$B$10:$B$309,B118,'Cobros'!$E$10:$E$309,"OK"),"")</x:f>
      </x:c>
      <x:c r="L118" s="15" t="str">
        <x:f>IF(ISNUMBER(J118),MAX(ROUND(J118-K118,2),0),"")</x:f>
      </x:c>
      <x:c r="M118" s="15" t="str">
        <x:f>IF(ISNUMBER(J118),MAX(ROUND(K118-J118,2),0),"")</x:f>
      </x:c>
      <x:c r="N118" s="9" t="str">
        <x:f>IF(B118="","",IF(COUNTIFS($B$10:$B$309,B118,$H$10:$H$309,"&lt;&gt;OK")&gt;0,"Revisar ticket",IF(I118&lt;&gt;1,"Ver primera línea",IF(M118&gt;0,"Exceso de cobro",IF(L118=0,"Cobrado",IF(K118&gt;0,"Cobro parcial","Pendiente"))))))</x:f>
      </x:c>
    </x:row>
    <x:row r="119" ht="30" customHeight="1">
      <x:c r="A119" s="11"/>
      <x:c r="B119" s="12"/>
      <x:c r="C119" s="10"/>
      <x:c r="D119" s="13"/>
      <x:c r="E119" s="14"/>
      <x:c r="F119" s="14"/>
      <x:c r="G119" s="15" t="str">
        <x:f>IF(H119="OK",ROUND(D119*E119-F119,2),"")</x:f>
      </x:c>
      <x:c r="H119" s="9" t="str">
        <x:f>IF(COUNTA(A119:F119)=0,"",IF(NOT(ISNUMBER(A119)),"Fecha no válida",IF(OR(A119&lt;DATE(2000,1,1),A119&gt;DATE(2099,12,31),A119&lt;&gt;INT(A119)),"Fecha no válida",IF(OR(B119="",B119&lt;&gt;TRIM(B119),ISNUMBER(SEARCH("~*",B119)),ISNUMBER(SEARCH("~?",B119)),ISNUMBER(SEARCH("~~",B119))),"Revisa número venta",IF(COUNTIFS($B$10:$B$309,B119,$A$10:$A$309,"&lt;&gt;"&amp;A119)&gt;0,"Fechas distintas ticket",IF(C119="","Falta producto",IF(OR(NOT(ISNUMBER(D119)),D119&lt;=0),"Cantidad no válida",IF(OR(ISBLANK(E119),NOT(ISNUMBER(E119)),E119&lt;0),"Precio no válido",IF(OR(ISBLANK(F119),NOT(ISNUMBER(F119)),F119&lt;0,F119&gt;ROUND(D119*E119,2)),"Descuento no válido","OK")))))))))</x:f>
      </x:c>
      <x:c r="I119" s="9" t="n">
        <x:f>IF(B119="",0,IF(AND(COUNTIFS($B$10:B119,B119)=1,COUNTIFS($B$10:$B$309,B119,$H$10:$H$309,"&lt;&gt;OK")=0),1,0))</x:f>
        <x:v>0</x:v>
      </x:c>
      <x:c r="J119" s="15" t="str">
        <x:f>IF(AND(I119=1,H119="OK",COUNTIFS($B$10:$B$309,B119,$H$10:$H$309,"&lt;&gt;OK")=0),SUMIFS($G$10:$G$309,$B$10:$B$309,B119),"")</x:f>
      </x:c>
      <x:c r="K119" s="15" t="str">
        <x:f>IF(ISNUMBER(J119),SUMIFS('Cobros'!$D$10:$D$309,'Cobros'!$B$10:$B$309,B119,'Cobros'!$E$10:$E$309,"OK"),"")</x:f>
      </x:c>
      <x:c r="L119" s="15" t="str">
        <x:f>IF(ISNUMBER(J119),MAX(ROUND(J119-K119,2),0),"")</x:f>
      </x:c>
      <x:c r="M119" s="15" t="str">
        <x:f>IF(ISNUMBER(J119),MAX(ROUND(K119-J119,2),0),"")</x:f>
      </x:c>
      <x:c r="N119" s="9" t="str">
        <x:f>IF(B119="","",IF(COUNTIFS($B$10:$B$309,B119,$H$10:$H$309,"&lt;&gt;OK")&gt;0,"Revisar ticket",IF(I119&lt;&gt;1,"Ver primera línea",IF(M119&gt;0,"Exceso de cobro",IF(L119=0,"Cobrado",IF(K119&gt;0,"Cobro parcial","Pendiente"))))))</x:f>
      </x:c>
    </x:row>
    <x:row r="120" ht="30" customHeight="1">
      <x:c r="A120" s="11"/>
      <x:c r="B120" s="12"/>
      <x:c r="C120" s="10"/>
      <x:c r="D120" s="13"/>
      <x:c r="E120" s="14"/>
      <x:c r="F120" s="14"/>
      <x:c r="G120" s="15" t="str">
        <x:f>IF(H120="OK",ROUND(D120*E120-F120,2),"")</x:f>
      </x:c>
      <x:c r="H120" s="9" t="str">
        <x:f>IF(COUNTA(A120:F120)=0,"",IF(NOT(ISNUMBER(A120)),"Fecha no válida",IF(OR(A120&lt;DATE(2000,1,1),A120&gt;DATE(2099,12,31),A120&lt;&gt;INT(A120)),"Fecha no válida",IF(OR(B120="",B120&lt;&gt;TRIM(B120),ISNUMBER(SEARCH("~*",B120)),ISNUMBER(SEARCH("~?",B120)),ISNUMBER(SEARCH("~~",B120))),"Revisa número venta",IF(COUNTIFS($B$10:$B$309,B120,$A$10:$A$309,"&lt;&gt;"&amp;A120)&gt;0,"Fechas distintas ticket",IF(C120="","Falta producto",IF(OR(NOT(ISNUMBER(D120)),D120&lt;=0),"Cantidad no válida",IF(OR(ISBLANK(E120),NOT(ISNUMBER(E120)),E120&lt;0),"Precio no válido",IF(OR(ISBLANK(F120),NOT(ISNUMBER(F120)),F120&lt;0,F120&gt;ROUND(D120*E120,2)),"Descuento no válido","OK")))))))))</x:f>
      </x:c>
      <x:c r="I120" s="9" t="n">
        <x:f>IF(B120="",0,IF(AND(COUNTIFS($B$10:B120,B120)=1,COUNTIFS($B$10:$B$309,B120,$H$10:$H$309,"&lt;&gt;OK")=0),1,0))</x:f>
        <x:v>0</x:v>
      </x:c>
      <x:c r="J120" s="15" t="str">
        <x:f>IF(AND(I120=1,H120="OK",COUNTIFS($B$10:$B$309,B120,$H$10:$H$309,"&lt;&gt;OK")=0),SUMIFS($G$10:$G$309,$B$10:$B$309,B120),"")</x:f>
      </x:c>
      <x:c r="K120" s="15" t="str">
        <x:f>IF(ISNUMBER(J120),SUMIFS('Cobros'!$D$10:$D$309,'Cobros'!$B$10:$B$309,B120,'Cobros'!$E$10:$E$309,"OK"),"")</x:f>
      </x:c>
      <x:c r="L120" s="15" t="str">
        <x:f>IF(ISNUMBER(J120),MAX(ROUND(J120-K120,2),0),"")</x:f>
      </x:c>
      <x:c r="M120" s="15" t="str">
        <x:f>IF(ISNUMBER(J120),MAX(ROUND(K120-J120,2),0),"")</x:f>
      </x:c>
      <x:c r="N120" s="9" t="str">
        <x:f>IF(B120="","",IF(COUNTIFS($B$10:$B$309,B120,$H$10:$H$309,"&lt;&gt;OK")&gt;0,"Revisar ticket",IF(I120&lt;&gt;1,"Ver primera línea",IF(M120&gt;0,"Exceso de cobro",IF(L120=0,"Cobrado",IF(K120&gt;0,"Cobro parcial","Pendiente"))))))</x:f>
      </x:c>
    </x:row>
    <x:row r="121" ht="30" customHeight="1">
      <x:c r="A121" s="11"/>
      <x:c r="B121" s="12"/>
      <x:c r="C121" s="10"/>
      <x:c r="D121" s="13"/>
      <x:c r="E121" s="14"/>
      <x:c r="F121" s="14"/>
      <x:c r="G121" s="15" t="str">
        <x:f>IF(H121="OK",ROUND(D121*E121-F121,2),"")</x:f>
      </x:c>
      <x:c r="H121" s="9" t="str">
        <x:f>IF(COUNTA(A121:F121)=0,"",IF(NOT(ISNUMBER(A121)),"Fecha no válida",IF(OR(A121&lt;DATE(2000,1,1),A121&gt;DATE(2099,12,31),A121&lt;&gt;INT(A121)),"Fecha no válida",IF(OR(B121="",B121&lt;&gt;TRIM(B121),ISNUMBER(SEARCH("~*",B121)),ISNUMBER(SEARCH("~?",B121)),ISNUMBER(SEARCH("~~",B121))),"Revisa número venta",IF(COUNTIFS($B$10:$B$309,B121,$A$10:$A$309,"&lt;&gt;"&amp;A121)&gt;0,"Fechas distintas ticket",IF(C121="","Falta producto",IF(OR(NOT(ISNUMBER(D121)),D121&lt;=0),"Cantidad no válida",IF(OR(ISBLANK(E121),NOT(ISNUMBER(E121)),E121&lt;0),"Precio no válido",IF(OR(ISBLANK(F121),NOT(ISNUMBER(F121)),F121&lt;0,F121&gt;ROUND(D121*E121,2)),"Descuento no válido","OK")))))))))</x:f>
      </x:c>
      <x:c r="I121" s="9" t="n">
        <x:f>IF(B121="",0,IF(AND(COUNTIFS($B$10:B121,B121)=1,COUNTIFS($B$10:$B$309,B121,$H$10:$H$309,"&lt;&gt;OK")=0),1,0))</x:f>
        <x:v>0</x:v>
      </x:c>
      <x:c r="J121" s="15" t="str">
        <x:f>IF(AND(I121=1,H121="OK",COUNTIFS($B$10:$B$309,B121,$H$10:$H$309,"&lt;&gt;OK")=0),SUMIFS($G$10:$G$309,$B$10:$B$309,B121),"")</x:f>
      </x:c>
      <x:c r="K121" s="15" t="str">
        <x:f>IF(ISNUMBER(J121),SUMIFS('Cobros'!$D$10:$D$309,'Cobros'!$B$10:$B$309,B121,'Cobros'!$E$10:$E$309,"OK"),"")</x:f>
      </x:c>
      <x:c r="L121" s="15" t="str">
        <x:f>IF(ISNUMBER(J121),MAX(ROUND(J121-K121,2),0),"")</x:f>
      </x:c>
      <x:c r="M121" s="15" t="str">
        <x:f>IF(ISNUMBER(J121),MAX(ROUND(K121-J121,2),0),"")</x:f>
      </x:c>
      <x:c r="N121" s="9" t="str">
        <x:f>IF(B121="","",IF(COUNTIFS($B$10:$B$309,B121,$H$10:$H$309,"&lt;&gt;OK")&gt;0,"Revisar ticket",IF(I121&lt;&gt;1,"Ver primera línea",IF(M121&gt;0,"Exceso de cobro",IF(L121=0,"Cobrado",IF(K121&gt;0,"Cobro parcial","Pendiente"))))))</x:f>
      </x:c>
    </x:row>
    <x:row r="122" ht="30" customHeight="1">
      <x:c r="A122" s="11"/>
      <x:c r="B122" s="12"/>
      <x:c r="C122" s="10"/>
      <x:c r="D122" s="13"/>
      <x:c r="E122" s="14"/>
      <x:c r="F122" s="14"/>
      <x:c r="G122" s="15" t="str">
        <x:f>IF(H122="OK",ROUND(D122*E122-F122,2),"")</x:f>
      </x:c>
      <x:c r="H122" s="9" t="str">
        <x:f>IF(COUNTA(A122:F122)=0,"",IF(NOT(ISNUMBER(A122)),"Fecha no válida",IF(OR(A122&lt;DATE(2000,1,1),A122&gt;DATE(2099,12,31),A122&lt;&gt;INT(A122)),"Fecha no válida",IF(OR(B122="",B122&lt;&gt;TRIM(B122),ISNUMBER(SEARCH("~*",B122)),ISNUMBER(SEARCH("~?",B122)),ISNUMBER(SEARCH("~~",B122))),"Revisa número venta",IF(COUNTIFS($B$10:$B$309,B122,$A$10:$A$309,"&lt;&gt;"&amp;A122)&gt;0,"Fechas distintas ticket",IF(C122="","Falta producto",IF(OR(NOT(ISNUMBER(D122)),D122&lt;=0),"Cantidad no válida",IF(OR(ISBLANK(E122),NOT(ISNUMBER(E122)),E122&lt;0),"Precio no válido",IF(OR(ISBLANK(F122),NOT(ISNUMBER(F122)),F122&lt;0,F122&gt;ROUND(D122*E122,2)),"Descuento no válido","OK")))))))))</x:f>
      </x:c>
      <x:c r="I122" s="9" t="n">
        <x:f>IF(B122="",0,IF(AND(COUNTIFS($B$10:B122,B122)=1,COUNTIFS($B$10:$B$309,B122,$H$10:$H$309,"&lt;&gt;OK")=0),1,0))</x:f>
        <x:v>0</x:v>
      </x:c>
      <x:c r="J122" s="15" t="str">
        <x:f>IF(AND(I122=1,H122="OK",COUNTIFS($B$10:$B$309,B122,$H$10:$H$309,"&lt;&gt;OK")=0),SUMIFS($G$10:$G$309,$B$10:$B$309,B122),"")</x:f>
      </x:c>
      <x:c r="K122" s="15" t="str">
        <x:f>IF(ISNUMBER(J122),SUMIFS('Cobros'!$D$10:$D$309,'Cobros'!$B$10:$B$309,B122,'Cobros'!$E$10:$E$309,"OK"),"")</x:f>
      </x:c>
      <x:c r="L122" s="15" t="str">
        <x:f>IF(ISNUMBER(J122),MAX(ROUND(J122-K122,2),0),"")</x:f>
      </x:c>
      <x:c r="M122" s="15" t="str">
        <x:f>IF(ISNUMBER(J122),MAX(ROUND(K122-J122,2),0),"")</x:f>
      </x:c>
      <x:c r="N122" s="9" t="str">
        <x:f>IF(B122="","",IF(COUNTIFS($B$10:$B$309,B122,$H$10:$H$309,"&lt;&gt;OK")&gt;0,"Revisar ticket",IF(I122&lt;&gt;1,"Ver primera línea",IF(M122&gt;0,"Exceso de cobro",IF(L122=0,"Cobrado",IF(K122&gt;0,"Cobro parcial","Pendiente"))))))</x:f>
      </x:c>
    </x:row>
    <x:row r="123" ht="30" customHeight="1">
      <x:c r="A123" s="11"/>
      <x:c r="B123" s="12"/>
      <x:c r="C123" s="10"/>
      <x:c r="D123" s="13"/>
      <x:c r="E123" s="14"/>
      <x:c r="F123" s="14"/>
      <x:c r="G123" s="15" t="str">
        <x:f>IF(H123="OK",ROUND(D123*E123-F123,2),"")</x:f>
      </x:c>
      <x:c r="H123" s="9" t="str">
        <x:f>IF(COUNTA(A123:F123)=0,"",IF(NOT(ISNUMBER(A123)),"Fecha no válida",IF(OR(A123&lt;DATE(2000,1,1),A123&gt;DATE(2099,12,31),A123&lt;&gt;INT(A123)),"Fecha no válida",IF(OR(B123="",B123&lt;&gt;TRIM(B123),ISNUMBER(SEARCH("~*",B123)),ISNUMBER(SEARCH("~?",B123)),ISNUMBER(SEARCH("~~",B123))),"Revisa número venta",IF(COUNTIFS($B$10:$B$309,B123,$A$10:$A$309,"&lt;&gt;"&amp;A123)&gt;0,"Fechas distintas ticket",IF(C123="","Falta producto",IF(OR(NOT(ISNUMBER(D123)),D123&lt;=0),"Cantidad no válida",IF(OR(ISBLANK(E123),NOT(ISNUMBER(E123)),E123&lt;0),"Precio no válido",IF(OR(ISBLANK(F123),NOT(ISNUMBER(F123)),F123&lt;0,F123&gt;ROUND(D123*E123,2)),"Descuento no válido","OK")))))))))</x:f>
      </x:c>
      <x:c r="I123" s="9" t="n">
        <x:f>IF(B123="",0,IF(AND(COUNTIFS($B$10:B123,B123)=1,COUNTIFS($B$10:$B$309,B123,$H$10:$H$309,"&lt;&gt;OK")=0),1,0))</x:f>
        <x:v>0</x:v>
      </x:c>
      <x:c r="J123" s="15" t="str">
        <x:f>IF(AND(I123=1,H123="OK",COUNTIFS($B$10:$B$309,B123,$H$10:$H$309,"&lt;&gt;OK")=0),SUMIFS($G$10:$G$309,$B$10:$B$309,B123),"")</x:f>
      </x:c>
      <x:c r="K123" s="15" t="str">
        <x:f>IF(ISNUMBER(J123),SUMIFS('Cobros'!$D$10:$D$309,'Cobros'!$B$10:$B$309,B123,'Cobros'!$E$10:$E$309,"OK"),"")</x:f>
      </x:c>
      <x:c r="L123" s="15" t="str">
        <x:f>IF(ISNUMBER(J123),MAX(ROUND(J123-K123,2),0),"")</x:f>
      </x:c>
      <x:c r="M123" s="15" t="str">
        <x:f>IF(ISNUMBER(J123),MAX(ROUND(K123-J123,2),0),"")</x:f>
      </x:c>
      <x:c r="N123" s="9" t="str">
        <x:f>IF(B123="","",IF(COUNTIFS($B$10:$B$309,B123,$H$10:$H$309,"&lt;&gt;OK")&gt;0,"Revisar ticket",IF(I123&lt;&gt;1,"Ver primera línea",IF(M123&gt;0,"Exceso de cobro",IF(L123=0,"Cobrado",IF(K123&gt;0,"Cobro parcial","Pendiente"))))))</x:f>
      </x:c>
    </x:row>
    <x:row r="124" ht="30" customHeight="1">
      <x:c r="A124" s="11"/>
      <x:c r="B124" s="12"/>
      <x:c r="C124" s="10"/>
      <x:c r="D124" s="13"/>
      <x:c r="E124" s="14"/>
      <x:c r="F124" s="14"/>
      <x:c r="G124" s="15" t="str">
        <x:f>IF(H124="OK",ROUND(D124*E124-F124,2),"")</x:f>
      </x:c>
      <x:c r="H124" s="9" t="str">
        <x:f>IF(COUNTA(A124:F124)=0,"",IF(NOT(ISNUMBER(A124)),"Fecha no válida",IF(OR(A124&lt;DATE(2000,1,1),A124&gt;DATE(2099,12,31),A124&lt;&gt;INT(A124)),"Fecha no válida",IF(OR(B124="",B124&lt;&gt;TRIM(B124),ISNUMBER(SEARCH("~*",B124)),ISNUMBER(SEARCH("~?",B124)),ISNUMBER(SEARCH("~~",B124))),"Revisa número venta",IF(COUNTIFS($B$10:$B$309,B124,$A$10:$A$309,"&lt;&gt;"&amp;A124)&gt;0,"Fechas distintas ticket",IF(C124="","Falta producto",IF(OR(NOT(ISNUMBER(D124)),D124&lt;=0),"Cantidad no válida",IF(OR(ISBLANK(E124),NOT(ISNUMBER(E124)),E124&lt;0),"Precio no válido",IF(OR(ISBLANK(F124),NOT(ISNUMBER(F124)),F124&lt;0,F124&gt;ROUND(D124*E124,2)),"Descuento no válido","OK")))))))))</x:f>
      </x:c>
      <x:c r="I124" s="9" t="n">
        <x:f>IF(B124="",0,IF(AND(COUNTIFS($B$10:B124,B124)=1,COUNTIFS($B$10:$B$309,B124,$H$10:$H$309,"&lt;&gt;OK")=0),1,0))</x:f>
        <x:v>0</x:v>
      </x:c>
      <x:c r="J124" s="15" t="str">
        <x:f>IF(AND(I124=1,H124="OK",COUNTIFS($B$10:$B$309,B124,$H$10:$H$309,"&lt;&gt;OK")=0),SUMIFS($G$10:$G$309,$B$10:$B$309,B124),"")</x:f>
      </x:c>
      <x:c r="K124" s="15" t="str">
        <x:f>IF(ISNUMBER(J124),SUMIFS('Cobros'!$D$10:$D$309,'Cobros'!$B$10:$B$309,B124,'Cobros'!$E$10:$E$309,"OK"),"")</x:f>
      </x:c>
      <x:c r="L124" s="15" t="str">
        <x:f>IF(ISNUMBER(J124),MAX(ROUND(J124-K124,2),0),"")</x:f>
      </x:c>
      <x:c r="M124" s="15" t="str">
        <x:f>IF(ISNUMBER(J124),MAX(ROUND(K124-J124,2),0),"")</x:f>
      </x:c>
      <x:c r="N124" s="9" t="str">
        <x:f>IF(B124="","",IF(COUNTIFS($B$10:$B$309,B124,$H$10:$H$309,"&lt;&gt;OK")&gt;0,"Revisar ticket",IF(I124&lt;&gt;1,"Ver primera línea",IF(M124&gt;0,"Exceso de cobro",IF(L124=0,"Cobrado",IF(K124&gt;0,"Cobro parcial","Pendiente"))))))</x:f>
      </x:c>
    </x:row>
    <x:row r="125" ht="30" customHeight="1">
      <x:c r="A125" s="11"/>
      <x:c r="B125" s="12"/>
      <x:c r="C125" s="10"/>
      <x:c r="D125" s="13"/>
      <x:c r="E125" s="14"/>
      <x:c r="F125" s="14"/>
      <x:c r="G125" s="15" t="str">
        <x:f>IF(H125="OK",ROUND(D125*E125-F125,2),"")</x:f>
      </x:c>
      <x:c r="H125" s="9" t="str">
        <x:f>IF(COUNTA(A125:F125)=0,"",IF(NOT(ISNUMBER(A125)),"Fecha no válida",IF(OR(A125&lt;DATE(2000,1,1),A125&gt;DATE(2099,12,31),A125&lt;&gt;INT(A125)),"Fecha no válida",IF(OR(B125="",B125&lt;&gt;TRIM(B125),ISNUMBER(SEARCH("~*",B125)),ISNUMBER(SEARCH("~?",B125)),ISNUMBER(SEARCH("~~",B125))),"Revisa número venta",IF(COUNTIFS($B$10:$B$309,B125,$A$10:$A$309,"&lt;&gt;"&amp;A125)&gt;0,"Fechas distintas ticket",IF(C125="","Falta producto",IF(OR(NOT(ISNUMBER(D125)),D125&lt;=0),"Cantidad no válida",IF(OR(ISBLANK(E125),NOT(ISNUMBER(E125)),E125&lt;0),"Precio no válido",IF(OR(ISBLANK(F125),NOT(ISNUMBER(F125)),F125&lt;0,F125&gt;ROUND(D125*E125,2)),"Descuento no válido","OK")))))))))</x:f>
      </x:c>
      <x:c r="I125" s="9" t="n">
        <x:f>IF(B125="",0,IF(AND(COUNTIFS($B$10:B125,B125)=1,COUNTIFS($B$10:$B$309,B125,$H$10:$H$309,"&lt;&gt;OK")=0),1,0))</x:f>
        <x:v>0</x:v>
      </x:c>
      <x:c r="J125" s="15" t="str">
        <x:f>IF(AND(I125=1,H125="OK",COUNTIFS($B$10:$B$309,B125,$H$10:$H$309,"&lt;&gt;OK")=0),SUMIFS($G$10:$G$309,$B$10:$B$309,B125),"")</x:f>
      </x:c>
      <x:c r="K125" s="15" t="str">
        <x:f>IF(ISNUMBER(J125),SUMIFS('Cobros'!$D$10:$D$309,'Cobros'!$B$10:$B$309,B125,'Cobros'!$E$10:$E$309,"OK"),"")</x:f>
      </x:c>
      <x:c r="L125" s="15" t="str">
        <x:f>IF(ISNUMBER(J125),MAX(ROUND(J125-K125,2),0),"")</x:f>
      </x:c>
      <x:c r="M125" s="15" t="str">
        <x:f>IF(ISNUMBER(J125),MAX(ROUND(K125-J125,2),0),"")</x:f>
      </x:c>
      <x:c r="N125" s="9" t="str">
        <x:f>IF(B125="","",IF(COUNTIFS($B$10:$B$309,B125,$H$10:$H$309,"&lt;&gt;OK")&gt;0,"Revisar ticket",IF(I125&lt;&gt;1,"Ver primera línea",IF(M125&gt;0,"Exceso de cobro",IF(L125=0,"Cobrado",IF(K125&gt;0,"Cobro parcial","Pendiente"))))))</x:f>
      </x:c>
    </x:row>
    <x:row r="126" ht="30" customHeight="1">
      <x:c r="A126" s="11"/>
      <x:c r="B126" s="12"/>
      <x:c r="C126" s="10"/>
      <x:c r="D126" s="13"/>
      <x:c r="E126" s="14"/>
      <x:c r="F126" s="14"/>
      <x:c r="G126" s="15" t="str">
        <x:f>IF(H126="OK",ROUND(D126*E126-F126,2),"")</x:f>
      </x:c>
      <x:c r="H126" s="9" t="str">
        <x:f>IF(COUNTA(A126:F126)=0,"",IF(NOT(ISNUMBER(A126)),"Fecha no válida",IF(OR(A126&lt;DATE(2000,1,1),A126&gt;DATE(2099,12,31),A126&lt;&gt;INT(A126)),"Fecha no válida",IF(OR(B126="",B126&lt;&gt;TRIM(B126),ISNUMBER(SEARCH("~*",B126)),ISNUMBER(SEARCH("~?",B126)),ISNUMBER(SEARCH("~~",B126))),"Revisa número venta",IF(COUNTIFS($B$10:$B$309,B126,$A$10:$A$309,"&lt;&gt;"&amp;A126)&gt;0,"Fechas distintas ticket",IF(C126="","Falta producto",IF(OR(NOT(ISNUMBER(D126)),D126&lt;=0),"Cantidad no válida",IF(OR(ISBLANK(E126),NOT(ISNUMBER(E126)),E126&lt;0),"Precio no válido",IF(OR(ISBLANK(F126),NOT(ISNUMBER(F126)),F126&lt;0,F126&gt;ROUND(D126*E126,2)),"Descuento no válido","OK")))))))))</x:f>
      </x:c>
      <x:c r="I126" s="9" t="n">
        <x:f>IF(B126="",0,IF(AND(COUNTIFS($B$10:B126,B126)=1,COUNTIFS($B$10:$B$309,B126,$H$10:$H$309,"&lt;&gt;OK")=0),1,0))</x:f>
        <x:v>0</x:v>
      </x:c>
      <x:c r="J126" s="15" t="str">
        <x:f>IF(AND(I126=1,H126="OK",COUNTIFS($B$10:$B$309,B126,$H$10:$H$309,"&lt;&gt;OK")=0),SUMIFS($G$10:$G$309,$B$10:$B$309,B126),"")</x:f>
      </x:c>
      <x:c r="K126" s="15" t="str">
        <x:f>IF(ISNUMBER(J126),SUMIFS('Cobros'!$D$10:$D$309,'Cobros'!$B$10:$B$309,B126,'Cobros'!$E$10:$E$309,"OK"),"")</x:f>
      </x:c>
      <x:c r="L126" s="15" t="str">
        <x:f>IF(ISNUMBER(J126),MAX(ROUND(J126-K126,2),0),"")</x:f>
      </x:c>
      <x:c r="M126" s="15" t="str">
        <x:f>IF(ISNUMBER(J126),MAX(ROUND(K126-J126,2),0),"")</x:f>
      </x:c>
      <x:c r="N126" s="9" t="str">
        <x:f>IF(B126="","",IF(COUNTIFS($B$10:$B$309,B126,$H$10:$H$309,"&lt;&gt;OK")&gt;0,"Revisar ticket",IF(I126&lt;&gt;1,"Ver primera línea",IF(M126&gt;0,"Exceso de cobro",IF(L126=0,"Cobrado",IF(K126&gt;0,"Cobro parcial","Pendiente"))))))</x:f>
      </x:c>
    </x:row>
    <x:row r="127" ht="30" customHeight="1">
      <x:c r="A127" s="11"/>
      <x:c r="B127" s="12"/>
      <x:c r="C127" s="10"/>
      <x:c r="D127" s="13"/>
      <x:c r="E127" s="14"/>
      <x:c r="F127" s="14"/>
      <x:c r="G127" s="15" t="str">
        <x:f>IF(H127="OK",ROUND(D127*E127-F127,2),"")</x:f>
      </x:c>
      <x:c r="H127" s="9" t="str">
        <x:f>IF(COUNTA(A127:F127)=0,"",IF(NOT(ISNUMBER(A127)),"Fecha no válida",IF(OR(A127&lt;DATE(2000,1,1),A127&gt;DATE(2099,12,31),A127&lt;&gt;INT(A127)),"Fecha no válida",IF(OR(B127="",B127&lt;&gt;TRIM(B127),ISNUMBER(SEARCH("~*",B127)),ISNUMBER(SEARCH("~?",B127)),ISNUMBER(SEARCH("~~",B127))),"Revisa número venta",IF(COUNTIFS($B$10:$B$309,B127,$A$10:$A$309,"&lt;&gt;"&amp;A127)&gt;0,"Fechas distintas ticket",IF(C127="","Falta producto",IF(OR(NOT(ISNUMBER(D127)),D127&lt;=0),"Cantidad no válida",IF(OR(ISBLANK(E127),NOT(ISNUMBER(E127)),E127&lt;0),"Precio no válido",IF(OR(ISBLANK(F127),NOT(ISNUMBER(F127)),F127&lt;0,F127&gt;ROUND(D127*E127,2)),"Descuento no válido","OK")))))))))</x:f>
      </x:c>
      <x:c r="I127" s="9" t="n">
        <x:f>IF(B127="",0,IF(AND(COUNTIFS($B$10:B127,B127)=1,COUNTIFS($B$10:$B$309,B127,$H$10:$H$309,"&lt;&gt;OK")=0),1,0))</x:f>
        <x:v>0</x:v>
      </x:c>
      <x:c r="J127" s="15" t="str">
        <x:f>IF(AND(I127=1,H127="OK",COUNTIFS($B$10:$B$309,B127,$H$10:$H$309,"&lt;&gt;OK")=0),SUMIFS($G$10:$G$309,$B$10:$B$309,B127),"")</x:f>
      </x:c>
      <x:c r="K127" s="15" t="str">
        <x:f>IF(ISNUMBER(J127),SUMIFS('Cobros'!$D$10:$D$309,'Cobros'!$B$10:$B$309,B127,'Cobros'!$E$10:$E$309,"OK"),"")</x:f>
      </x:c>
      <x:c r="L127" s="15" t="str">
        <x:f>IF(ISNUMBER(J127),MAX(ROUND(J127-K127,2),0),"")</x:f>
      </x:c>
      <x:c r="M127" s="15" t="str">
        <x:f>IF(ISNUMBER(J127),MAX(ROUND(K127-J127,2),0),"")</x:f>
      </x:c>
      <x:c r="N127" s="9" t="str">
        <x:f>IF(B127="","",IF(COUNTIFS($B$10:$B$309,B127,$H$10:$H$309,"&lt;&gt;OK")&gt;0,"Revisar ticket",IF(I127&lt;&gt;1,"Ver primera línea",IF(M127&gt;0,"Exceso de cobro",IF(L127=0,"Cobrado",IF(K127&gt;0,"Cobro parcial","Pendiente"))))))</x:f>
      </x:c>
    </x:row>
    <x:row r="128" ht="30" customHeight="1">
      <x:c r="A128" s="11"/>
      <x:c r="B128" s="12"/>
      <x:c r="C128" s="10"/>
      <x:c r="D128" s="13"/>
      <x:c r="E128" s="14"/>
      <x:c r="F128" s="14"/>
      <x:c r="G128" s="15" t="str">
        <x:f>IF(H128="OK",ROUND(D128*E128-F128,2),"")</x:f>
      </x:c>
      <x:c r="H128" s="9" t="str">
        <x:f>IF(COUNTA(A128:F128)=0,"",IF(NOT(ISNUMBER(A128)),"Fecha no válida",IF(OR(A128&lt;DATE(2000,1,1),A128&gt;DATE(2099,12,31),A128&lt;&gt;INT(A128)),"Fecha no válida",IF(OR(B128="",B128&lt;&gt;TRIM(B128),ISNUMBER(SEARCH("~*",B128)),ISNUMBER(SEARCH("~?",B128)),ISNUMBER(SEARCH("~~",B128))),"Revisa número venta",IF(COUNTIFS($B$10:$B$309,B128,$A$10:$A$309,"&lt;&gt;"&amp;A128)&gt;0,"Fechas distintas ticket",IF(C128="","Falta producto",IF(OR(NOT(ISNUMBER(D128)),D128&lt;=0),"Cantidad no válida",IF(OR(ISBLANK(E128),NOT(ISNUMBER(E128)),E128&lt;0),"Precio no válido",IF(OR(ISBLANK(F128),NOT(ISNUMBER(F128)),F128&lt;0,F128&gt;ROUND(D128*E128,2)),"Descuento no válido","OK")))))))))</x:f>
      </x:c>
      <x:c r="I128" s="9" t="n">
        <x:f>IF(B128="",0,IF(AND(COUNTIFS($B$10:B128,B128)=1,COUNTIFS($B$10:$B$309,B128,$H$10:$H$309,"&lt;&gt;OK")=0),1,0))</x:f>
        <x:v>0</x:v>
      </x:c>
      <x:c r="J128" s="15" t="str">
        <x:f>IF(AND(I128=1,H128="OK",COUNTIFS($B$10:$B$309,B128,$H$10:$H$309,"&lt;&gt;OK")=0),SUMIFS($G$10:$G$309,$B$10:$B$309,B128),"")</x:f>
      </x:c>
      <x:c r="K128" s="15" t="str">
        <x:f>IF(ISNUMBER(J128),SUMIFS('Cobros'!$D$10:$D$309,'Cobros'!$B$10:$B$309,B128,'Cobros'!$E$10:$E$309,"OK"),"")</x:f>
      </x:c>
      <x:c r="L128" s="15" t="str">
        <x:f>IF(ISNUMBER(J128),MAX(ROUND(J128-K128,2),0),"")</x:f>
      </x:c>
      <x:c r="M128" s="15" t="str">
        <x:f>IF(ISNUMBER(J128),MAX(ROUND(K128-J128,2),0),"")</x:f>
      </x:c>
      <x:c r="N128" s="9" t="str">
        <x:f>IF(B128="","",IF(COUNTIFS($B$10:$B$309,B128,$H$10:$H$309,"&lt;&gt;OK")&gt;0,"Revisar ticket",IF(I128&lt;&gt;1,"Ver primera línea",IF(M128&gt;0,"Exceso de cobro",IF(L128=0,"Cobrado",IF(K128&gt;0,"Cobro parcial","Pendiente"))))))</x:f>
      </x:c>
    </x:row>
    <x:row r="129" ht="30" customHeight="1">
      <x:c r="A129" s="11"/>
      <x:c r="B129" s="12"/>
      <x:c r="C129" s="10"/>
      <x:c r="D129" s="13"/>
      <x:c r="E129" s="14"/>
      <x:c r="F129" s="14"/>
      <x:c r="G129" s="15" t="str">
        <x:f>IF(H129="OK",ROUND(D129*E129-F129,2),"")</x:f>
      </x:c>
      <x:c r="H129" s="9" t="str">
        <x:f>IF(COUNTA(A129:F129)=0,"",IF(NOT(ISNUMBER(A129)),"Fecha no válida",IF(OR(A129&lt;DATE(2000,1,1),A129&gt;DATE(2099,12,31),A129&lt;&gt;INT(A129)),"Fecha no válida",IF(OR(B129="",B129&lt;&gt;TRIM(B129),ISNUMBER(SEARCH("~*",B129)),ISNUMBER(SEARCH("~?",B129)),ISNUMBER(SEARCH("~~",B129))),"Revisa número venta",IF(COUNTIFS($B$10:$B$309,B129,$A$10:$A$309,"&lt;&gt;"&amp;A129)&gt;0,"Fechas distintas ticket",IF(C129="","Falta producto",IF(OR(NOT(ISNUMBER(D129)),D129&lt;=0),"Cantidad no válida",IF(OR(ISBLANK(E129),NOT(ISNUMBER(E129)),E129&lt;0),"Precio no válido",IF(OR(ISBLANK(F129),NOT(ISNUMBER(F129)),F129&lt;0,F129&gt;ROUND(D129*E129,2)),"Descuento no válido","OK")))))))))</x:f>
      </x:c>
      <x:c r="I129" s="9" t="n">
        <x:f>IF(B129="",0,IF(AND(COUNTIFS($B$10:B129,B129)=1,COUNTIFS($B$10:$B$309,B129,$H$10:$H$309,"&lt;&gt;OK")=0),1,0))</x:f>
        <x:v>0</x:v>
      </x:c>
      <x:c r="J129" s="15" t="str">
        <x:f>IF(AND(I129=1,H129="OK",COUNTIFS($B$10:$B$309,B129,$H$10:$H$309,"&lt;&gt;OK")=0),SUMIFS($G$10:$G$309,$B$10:$B$309,B129),"")</x:f>
      </x:c>
      <x:c r="K129" s="15" t="str">
        <x:f>IF(ISNUMBER(J129),SUMIFS('Cobros'!$D$10:$D$309,'Cobros'!$B$10:$B$309,B129,'Cobros'!$E$10:$E$309,"OK"),"")</x:f>
      </x:c>
      <x:c r="L129" s="15" t="str">
        <x:f>IF(ISNUMBER(J129),MAX(ROUND(J129-K129,2),0),"")</x:f>
      </x:c>
      <x:c r="M129" s="15" t="str">
        <x:f>IF(ISNUMBER(J129),MAX(ROUND(K129-J129,2),0),"")</x:f>
      </x:c>
      <x:c r="N129" s="9" t="str">
        <x:f>IF(B129="","",IF(COUNTIFS($B$10:$B$309,B129,$H$10:$H$309,"&lt;&gt;OK")&gt;0,"Revisar ticket",IF(I129&lt;&gt;1,"Ver primera línea",IF(M129&gt;0,"Exceso de cobro",IF(L129=0,"Cobrado",IF(K129&gt;0,"Cobro parcial","Pendiente"))))))</x:f>
      </x:c>
    </x:row>
    <x:row r="130" ht="30" customHeight="1">
      <x:c r="A130" s="11"/>
      <x:c r="B130" s="12"/>
      <x:c r="C130" s="10"/>
      <x:c r="D130" s="13"/>
      <x:c r="E130" s="14"/>
      <x:c r="F130" s="14"/>
      <x:c r="G130" s="15" t="str">
        <x:f>IF(H130="OK",ROUND(D130*E130-F130,2),"")</x:f>
      </x:c>
      <x:c r="H130" s="9" t="str">
        <x:f>IF(COUNTA(A130:F130)=0,"",IF(NOT(ISNUMBER(A130)),"Fecha no válida",IF(OR(A130&lt;DATE(2000,1,1),A130&gt;DATE(2099,12,31),A130&lt;&gt;INT(A130)),"Fecha no válida",IF(OR(B130="",B130&lt;&gt;TRIM(B130),ISNUMBER(SEARCH("~*",B130)),ISNUMBER(SEARCH("~?",B130)),ISNUMBER(SEARCH("~~",B130))),"Revisa número venta",IF(COUNTIFS($B$10:$B$309,B130,$A$10:$A$309,"&lt;&gt;"&amp;A130)&gt;0,"Fechas distintas ticket",IF(C130="","Falta producto",IF(OR(NOT(ISNUMBER(D130)),D130&lt;=0),"Cantidad no válida",IF(OR(ISBLANK(E130),NOT(ISNUMBER(E130)),E130&lt;0),"Precio no válido",IF(OR(ISBLANK(F130),NOT(ISNUMBER(F130)),F130&lt;0,F130&gt;ROUND(D130*E130,2)),"Descuento no válido","OK")))))))))</x:f>
      </x:c>
      <x:c r="I130" s="9" t="n">
        <x:f>IF(B130="",0,IF(AND(COUNTIFS($B$10:B130,B130)=1,COUNTIFS($B$10:$B$309,B130,$H$10:$H$309,"&lt;&gt;OK")=0),1,0))</x:f>
        <x:v>0</x:v>
      </x:c>
      <x:c r="J130" s="15" t="str">
        <x:f>IF(AND(I130=1,H130="OK",COUNTIFS($B$10:$B$309,B130,$H$10:$H$309,"&lt;&gt;OK")=0),SUMIFS($G$10:$G$309,$B$10:$B$309,B130),"")</x:f>
      </x:c>
      <x:c r="K130" s="15" t="str">
        <x:f>IF(ISNUMBER(J130),SUMIFS('Cobros'!$D$10:$D$309,'Cobros'!$B$10:$B$309,B130,'Cobros'!$E$10:$E$309,"OK"),"")</x:f>
      </x:c>
      <x:c r="L130" s="15" t="str">
        <x:f>IF(ISNUMBER(J130),MAX(ROUND(J130-K130,2),0),"")</x:f>
      </x:c>
      <x:c r="M130" s="15" t="str">
        <x:f>IF(ISNUMBER(J130),MAX(ROUND(K130-J130,2),0),"")</x:f>
      </x:c>
      <x:c r="N130" s="9" t="str">
        <x:f>IF(B130="","",IF(COUNTIFS($B$10:$B$309,B130,$H$10:$H$309,"&lt;&gt;OK")&gt;0,"Revisar ticket",IF(I130&lt;&gt;1,"Ver primera línea",IF(M130&gt;0,"Exceso de cobro",IF(L130=0,"Cobrado",IF(K130&gt;0,"Cobro parcial","Pendiente"))))))</x:f>
      </x:c>
    </x:row>
    <x:row r="131" ht="30" customHeight="1">
      <x:c r="A131" s="11"/>
      <x:c r="B131" s="12"/>
      <x:c r="C131" s="10"/>
      <x:c r="D131" s="13"/>
      <x:c r="E131" s="14"/>
      <x:c r="F131" s="14"/>
      <x:c r="G131" s="15" t="str">
        <x:f>IF(H131="OK",ROUND(D131*E131-F131,2),"")</x:f>
      </x:c>
      <x:c r="H131" s="9" t="str">
        <x:f>IF(COUNTA(A131:F131)=0,"",IF(NOT(ISNUMBER(A131)),"Fecha no válida",IF(OR(A131&lt;DATE(2000,1,1),A131&gt;DATE(2099,12,31),A131&lt;&gt;INT(A131)),"Fecha no válida",IF(OR(B131="",B131&lt;&gt;TRIM(B131),ISNUMBER(SEARCH("~*",B131)),ISNUMBER(SEARCH("~?",B131)),ISNUMBER(SEARCH("~~",B131))),"Revisa número venta",IF(COUNTIFS($B$10:$B$309,B131,$A$10:$A$309,"&lt;&gt;"&amp;A131)&gt;0,"Fechas distintas ticket",IF(C131="","Falta producto",IF(OR(NOT(ISNUMBER(D131)),D131&lt;=0),"Cantidad no válida",IF(OR(ISBLANK(E131),NOT(ISNUMBER(E131)),E131&lt;0),"Precio no válido",IF(OR(ISBLANK(F131),NOT(ISNUMBER(F131)),F131&lt;0,F131&gt;ROUND(D131*E131,2)),"Descuento no válido","OK")))))))))</x:f>
      </x:c>
      <x:c r="I131" s="9" t="n">
        <x:f>IF(B131="",0,IF(AND(COUNTIFS($B$10:B131,B131)=1,COUNTIFS($B$10:$B$309,B131,$H$10:$H$309,"&lt;&gt;OK")=0),1,0))</x:f>
        <x:v>0</x:v>
      </x:c>
      <x:c r="J131" s="15" t="str">
        <x:f>IF(AND(I131=1,H131="OK",COUNTIFS($B$10:$B$309,B131,$H$10:$H$309,"&lt;&gt;OK")=0),SUMIFS($G$10:$G$309,$B$10:$B$309,B131),"")</x:f>
      </x:c>
      <x:c r="K131" s="15" t="str">
        <x:f>IF(ISNUMBER(J131),SUMIFS('Cobros'!$D$10:$D$309,'Cobros'!$B$10:$B$309,B131,'Cobros'!$E$10:$E$309,"OK"),"")</x:f>
      </x:c>
      <x:c r="L131" s="15" t="str">
        <x:f>IF(ISNUMBER(J131),MAX(ROUND(J131-K131,2),0),"")</x:f>
      </x:c>
      <x:c r="M131" s="15" t="str">
        <x:f>IF(ISNUMBER(J131),MAX(ROUND(K131-J131,2),0),"")</x:f>
      </x:c>
      <x:c r="N131" s="9" t="str">
        <x:f>IF(B131="","",IF(COUNTIFS($B$10:$B$309,B131,$H$10:$H$309,"&lt;&gt;OK")&gt;0,"Revisar ticket",IF(I131&lt;&gt;1,"Ver primera línea",IF(M131&gt;0,"Exceso de cobro",IF(L131=0,"Cobrado",IF(K131&gt;0,"Cobro parcial","Pendiente"))))))</x:f>
      </x:c>
    </x:row>
    <x:row r="132" ht="30" customHeight="1">
      <x:c r="A132" s="11"/>
      <x:c r="B132" s="12"/>
      <x:c r="C132" s="10"/>
      <x:c r="D132" s="13"/>
      <x:c r="E132" s="14"/>
      <x:c r="F132" s="14"/>
      <x:c r="G132" s="15" t="str">
        <x:f>IF(H132="OK",ROUND(D132*E132-F132,2),"")</x:f>
      </x:c>
      <x:c r="H132" s="9" t="str">
        <x:f>IF(COUNTA(A132:F132)=0,"",IF(NOT(ISNUMBER(A132)),"Fecha no válida",IF(OR(A132&lt;DATE(2000,1,1),A132&gt;DATE(2099,12,31),A132&lt;&gt;INT(A132)),"Fecha no válida",IF(OR(B132="",B132&lt;&gt;TRIM(B132),ISNUMBER(SEARCH("~*",B132)),ISNUMBER(SEARCH("~?",B132)),ISNUMBER(SEARCH("~~",B132))),"Revisa número venta",IF(COUNTIFS($B$10:$B$309,B132,$A$10:$A$309,"&lt;&gt;"&amp;A132)&gt;0,"Fechas distintas ticket",IF(C132="","Falta producto",IF(OR(NOT(ISNUMBER(D132)),D132&lt;=0),"Cantidad no válida",IF(OR(ISBLANK(E132),NOT(ISNUMBER(E132)),E132&lt;0),"Precio no válido",IF(OR(ISBLANK(F132),NOT(ISNUMBER(F132)),F132&lt;0,F132&gt;ROUND(D132*E132,2)),"Descuento no válido","OK")))))))))</x:f>
      </x:c>
      <x:c r="I132" s="9" t="n">
        <x:f>IF(B132="",0,IF(AND(COUNTIFS($B$10:B132,B132)=1,COUNTIFS($B$10:$B$309,B132,$H$10:$H$309,"&lt;&gt;OK")=0),1,0))</x:f>
        <x:v>0</x:v>
      </x:c>
      <x:c r="J132" s="15" t="str">
        <x:f>IF(AND(I132=1,H132="OK",COUNTIFS($B$10:$B$309,B132,$H$10:$H$309,"&lt;&gt;OK")=0),SUMIFS($G$10:$G$309,$B$10:$B$309,B132),"")</x:f>
      </x:c>
      <x:c r="K132" s="15" t="str">
        <x:f>IF(ISNUMBER(J132),SUMIFS('Cobros'!$D$10:$D$309,'Cobros'!$B$10:$B$309,B132,'Cobros'!$E$10:$E$309,"OK"),"")</x:f>
      </x:c>
      <x:c r="L132" s="15" t="str">
        <x:f>IF(ISNUMBER(J132),MAX(ROUND(J132-K132,2),0),"")</x:f>
      </x:c>
      <x:c r="M132" s="15" t="str">
        <x:f>IF(ISNUMBER(J132),MAX(ROUND(K132-J132,2),0),"")</x:f>
      </x:c>
      <x:c r="N132" s="9" t="str">
        <x:f>IF(B132="","",IF(COUNTIFS($B$10:$B$309,B132,$H$10:$H$309,"&lt;&gt;OK")&gt;0,"Revisar ticket",IF(I132&lt;&gt;1,"Ver primera línea",IF(M132&gt;0,"Exceso de cobro",IF(L132=0,"Cobrado",IF(K132&gt;0,"Cobro parcial","Pendiente"))))))</x:f>
      </x:c>
    </x:row>
    <x:row r="133" ht="30" customHeight="1">
      <x:c r="A133" s="11"/>
      <x:c r="B133" s="12"/>
      <x:c r="C133" s="10"/>
      <x:c r="D133" s="13"/>
      <x:c r="E133" s="14"/>
      <x:c r="F133" s="14"/>
      <x:c r="G133" s="15" t="str">
        <x:f>IF(H133="OK",ROUND(D133*E133-F133,2),"")</x:f>
      </x:c>
      <x:c r="H133" s="9" t="str">
        <x:f>IF(COUNTA(A133:F133)=0,"",IF(NOT(ISNUMBER(A133)),"Fecha no válida",IF(OR(A133&lt;DATE(2000,1,1),A133&gt;DATE(2099,12,31),A133&lt;&gt;INT(A133)),"Fecha no válida",IF(OR(B133="",B133&lt;&gt;TRIM(B133),ISNUMBER(SEARCH("~*",B133)),ISNUMBER(SEARCH("~?",B133)),ISNUMBER(SEARCH("~~",B133))),"Revisa número venta",IF(COUNTIFS($B$10:$B$309,B133,$A$10:$A$309,"&lt;&gt;"&amp;A133)&gt;0,"Fechas distintas ticket",IF(C133="","Falta producto",IF(OR(NOT(ISNUMBER(D133)),D133&lt;=0),"Cantidad no válida",IF(OR(ISBLANK(E133),NOT(ISNUMBER(E133)),E133&lt;0),"Precio no válido",IF(OR(ISBLANK(F133),NOT(ISNUMBER(F133)),F133&lt;0,F133&gt;ROUND(D133*E133,2)),"Descuento no válido","OK")))))))))</x:f>
      </x:c>
      <x:c r="I133" s="9" t="n">
        <x:f>IF(B133="",0,IF(AND(COUNTIFS($B$10:B133,B133)=1,COUNTIFS($B$10:$B$309,B133,$H$10:$H$309,"&lt;&gt;OK")=0),1,0))</x:f>
        <x:v>0</x:v>
      </x:c>
      <x:c r="J133" s="15" t="str">
        <x:f>IF(AND(I133=1,H133="OK",COUNTIFS($B$10:$B$309,B133,$H$10:$H$309,"&lt;&gt;OK")=0),SUMIFS($G$10:$G$309,$B$10:$B$309,B133),"")</x:f>
      </x:c>
      <x:c r="K133" s="15" t="str">
        <x:f>IF(ISNUMBER(J133),SUMIFS('Cobros'!$D$10:$D$309,'Cobros'!$B$10:$B$309,B133,'Cobros'!$E$10:$E$309,"OK"),"")</x:f>
      </x:c>
      <x:c r="L133" s="15" t="str">
        <x:f>IF(ISNUMBER(J133),MAX(ROUND(J133-K133,2),0),"")</x:f>
      </x:c>
      <x:c r="M133" s="15" t="str">
        <x:f>IF(ISNUMBER(J133),MAX(ROUND(K133-J133,2),0),"")</x:f>
      </x:c>
      <x:c r="N133" s="9" t="str">
        <x:f>IF(B133="","",IF(COUNTIFS($B$10:$B$309,B133,$H$10:$H$309,"&lt;&gt;OK")&gt;0,"Revisar ticket",IF(I133&lt;&gt;1,"Ver primera línea",IF(M133&gt;0,"Exceso de cobro",IF(L133=0,"Cobrado",IF(K133&gt;0,"Cobro parcial","Pendiente"))))))</x:f>
      </x:c>
    </x:row>
    <x:row r="134" ht="30" customHeight="1">
      <x:c r="A134" s="11"/>
      <x:c r="B134" s="12"/>
      <x:c r="C134" s="10"/>
      <x:c r="D134" s="13"/>
      <x:c r="E134" s="14"/>
      <x:c r="F134" s="14"/>
      <x:c r="G134" s="15" t="str">
        <x:f>IF(H134="OK",ROUND(D134*E134-F134,2),"")</x:f>
      </x:c>
      <x:c r="H134" s="9" t="str">
        <x:f>IF(COUNTA(A134:F134)=0,"",IF(NOT(ISNUMBER(A134)),"Fecha no válida",IF(OR(A134&lt;DATE(2000,1,1),A134&gt;DATE(2099,12,31),A134&lt;&gt;INT(A134)),"Fecha no válida",IF(OR(B134="",B134&lt;&gt;TRIM(B134),ISNUMBER(SEARCH("~*",B134)),ISNUMBER(SEARCH("~?",B134)),ISNUMBER(SEARCH("~~",B134))),"Revisa número venta",IF(COUNTIFS($B$10:$B$309,B134,$A$10:$A$309,"&lt;&gt;"&amp;A134)&gt;0,"Fechas distintas ticket",IF(C134="","Falta producto",IF(OR(NOT(ISNUMBER(D134)),D134&lt;=0),"Cantidad no válida",IF(OR(ISBLANK(E134),NOT(ISNUMBER(E134)),E134&lt;0),"Precio no válido",IF(OR(ISBLANK(F134),NOT(ISNUMBER(F134)),F134&lt;0,F134&gt;ROUND(D134*E134,2)),"Descuento no válido","OK")))))))))</x:f>
      </x:c>
      <x:c r="I134" s="9" t="n">
        <x:f>IF(B134="",0,IF(AND(COUNTIFS($B$10:B134,B134)=1,COUNTIFS($B$10:$B$309,B134,$H$10:$H$309,"&lt;&gt;OK")=0),1,0))</x:f>
        <x:v>0</x:v>
      </x:c>
      <x:c r="J134" s="15" t="str">
        <x:f>IF(AND(I134=1,H134="OK",COUNTIFS($B$10:$B$309,B134,$H$10:$H$309,"&lt;&gt;OK")=0),SUMIFS($G$10:$G$309,$B$10:$B$309,B134),"")</x:f>
      </x:c>
      <x:c r="K134" s="15" t="str">
        <x:f>IF(ISNUMBER(J134),SUMIFS('Cobros'!$D$10:$D$309,'Cobros'!$B$10:$B$309,B134,'Cobros'!$E$10:$E$309,"OK"),"")</x:f>
      </x:c>
      <x:c r="L134" s="15" t="str">
        <x:f>IF(ISNUMBER(J134),MAX(ROUND(J134-K134,2),0),"")</x:f>
      </x:c>
      <x:c r="M134" s="15" t="str">
        <x:f>IF(ISNUMBER(J134),MAX(ROUND(K134-J134,2),0),"")</x:f>
      </x:c>
      <x:c r="N134" s="9" t="str">
        <x:f>IF(B134="","",IF(COUNTIFS($B$10:$B$309,B134,$H$10:$H$309,"&lt;&gt;OK")&gt;0,"Revisar ticket",IF(I134&lt;&gt;1,"Ver primera línea",IF(M134&gt;0,"Exceso de cobro",IF(L134=0,"Cobrado",IF(K134&gt;0,"Cobro parcial","Pendiente"))))))</x:f>
      </x:c>
    </x:row>
    <x:row r="135" ht="30" customHeight="1">
      <x:c r="A135" s="11"/>
      <x:c r="B135" s="12"/>
      <x:c r="C135" s="10"/>
      <x:c r="D135" s="13"/>
      <x:c r="E135" s="14"/>
      <x:c r="F135" s="14"/>
      <x:c r="G135" s="15" t="str">
        <x:f>IF(H135="OK",ROUND(D135*E135-F135,2),"")</x:f>
      </x:c>
      <x:c r="H135" s="9" t="str">
        <x:f>IF(COUNTA(A135:F135)=0,"",IF(NOT(ISNUMBER(A135)),"Fecha no válida",IF(OR(A135&lt;DATE(2000,1,1),A135&gt;DATE(2099,12,31),A135&lt;&gt;INT(A135)),"Fecha no válida",IF(OR(B135="",B135&lt;&gt;TRIM(B135),ISNUMBER(SEARCH("~*",B135)),ISNUMBER(SEARCH("~?",B135)),ISNUMBER(SEARCH("~~",B135))),"Revisa número venta",IF(COUNTIFS($B$10:$B$309,B135,$A$10:$A$309,"&lt;&gt;"&amp;A135)&gt;0,"Fechas distintas ticket",IF(C135="","Falta producto",IF(OR(NOT(ISNUMBER(D135)),D135&lt;=0),"Cantidad no válida",IF(OR(ISBLANK(E135),NOT(ISNUMBER(E135)),E135&lt;0),"Precio no válido",IF(OR(ISBLANK(F135),NOT(ISNUMBER(F135)),F135&lt;0,F135&gt;ROUND(D135*E135,2)),"Descuento no válido","OK")))))))))</x:f>
      </x:c>
      <x:c r="I135" s="9" t="n">
        <x:f>IF(B135="",0,IF(AND(COUNTIFS($B$10:B135,B135)=1,COUNTIFS($B$10:$B$309,B135,$H$10:$H$309,"&lt;&gt;OK")=0),1,0))</x:f>
        <x:v>0</x:v>
      </x:c>
      <x:c r="J135" s="15" t="str">
        <x:f>IF(AND(I135=1,H135="OK",COUNTIFS($B$10:$B$309,B135,$H$10:$H$309,"&lt;&gt;OK")=0),SUMIFS($G$10:$G$309,$B$10:$B$309,B135),"")</x:f>
      </x:c>
      <x:c r="K135" s="15" t="str">
        <x:f>IF(ISNUMBER(J135),SUMIFS('Cobros'!$D$10:$D$309,'Cobros'!$B$10:$B$309,B135,'Cobros'!$E$10:$E$309,"OK"),"")</x:f>
      </x:c>
      <x:c r="L135" s="15" t="str">
        <x:f>IF(ISNUMBER(J135),MAX(ROUND(J135-K135,2),0),"")</x:f>
      </x:c>
      <x:c r="M135" s="15" t="str">
        <x:f>IF(ISNUMBER(J135),MAX(ROUND(K135-J135,2),0),"")</x:f>
      </x:c>
      <x:c r="N135" s="9" t="str">
        <x:f>IF(B135="","",IF(COUNTIFS($B$10:$B$309,B135,$H$10:$H$309,"&lt;&gt;OK")&gt;0,"Revisar ticket",IF(I135&lt;&gt;1,"Ver primera línea",IF(M135&gt;0,"Exceso de cobro",IF(L135=0,"Cobrado",IF(K135&gt;0,"Cobro parcial","Pendiente"))))))</x:f>
      </x:c>
    </x:row>
    <x:row r="136" ht="30" customHeight="1">
      <x:c r="A136" s="11"/>
      <x:c r="B136" s="12"/>
      <x:c r="C136" s="10"/>
      <x:c r="D136" s="13"/>
      <x:c r="E136" s="14"/>
      <x:c r="F136" s="14"/>
      <x:c r="G136" s="15" t="str">
        <x:f>IF(H136="OK",ROUND(D136*E136-F136,2),"")</x:f>
      </x:c>
      <x:c r="H136" s="9" t="str">
        <x:f>IF(COUNTA(A136:F136)=0,"",IF(NOT(ISNUMBER(A136)),"Fecha no válida",IF(OR(A136&lt;DATE(2000,1,1),A136&gt;DATE(2099,12,31),A136&lt;&gt;INT(A136)),"Fecha no válida",IF(OR(B136="",B136&lt;&gt;TRIM(B136),ISNUMBER(SEARCH("~*",B136)),ISNUMBER(SEARCH("~?",B136)),ISNUMBER(SEARCH("~~",B136))),"Revisa número venta",IF(COUNTIFS($B$10:$B$309,B136,$A$10:$A$309,"&lt;&gt;"&amp;A136)&gt;0,"Fechas distintas ticket",IF(C136="","Falta producto",IF(OR(NOT(ISNUMBER(D136)),D136&lt;=0),"Cantidad no válida",IF(OR(ISBLANK(E136),NOT(ISNUMBER(E136)),E136&lt;0),"Precio no válido",IF(OR(ISBLANK(F136),NOT(ISNUMBER(F136)),F136&lt;0,F136&gt;ROUND(D136*E136,2)),"Descuento no válido","OK")))))))))</x:f>
      </x:c>
      <x:c r="I136" s="9" t="n">
        <x:f>IF(B136="",0,IF(AND(COUNTIFS($B$10:B136,B136)=1,COUNTIFS($B$10:$B$309,B136,$H$10:$H$309,"&lt;&gt;OK")=0),1,0))</x:f>
        <x:v>0</x:v>
      </x:c>
      <x:c r="J136" s="15" t="str">
        <x:f>IF(AND(I136=1,H136="OK",COUNTIFS($B$10:$B$309,B136,$H$10:$H$309,"&lt;&gt;OK")=0),SUMIFS($G$10:$G$309,$B$10:$B$309,B136),"")</x:f>
      </x:c>
      <x:c r="K136" s="15" t="str">
        <x:f>IF(ISNUMBER(J136),SUMIFS('Cobros'!$D$10:$D$309,'Cobros'!$B$10:$B$309,B136,'Cobros'!$E$10:$E$309,"OK"),"")</x:f>
      </x:c>
      <x:c r="L136" s="15" t="str">
        <x:f>IF(ISNUMBER(J136),MAX(ROUND(J136-K136,2),0),"")</x:f>
      </x:c>
      <x:c r="M136" s="15" t="str">
        <x:f>IF(ISNUMBER(J136),MAX(ROUND(K136-J136,2),0),"")</x:f>
      </x:c>
      <x:c r="N136" s="9" t="str">
        <x:f>IF(B136="","",IF(COUNTIFS($B$10:$B$309,B136,$H$10:$H$309,"&lt;&gt;OK")&gt;0,"Revisar ticket",IF(I136&lt;&gt;1,"Ver primera línea",IF(M136&gt;0,"Exceso de cobro",IF(L136=0,"Cobrado",IF(K136&gt;0,"Cobro parcial","Pendiente"))))))</x:f>
      </x:c>
    </x:row>
    <x:row r="137" ht="30" customHeight="1">
      <x:c r="A137" s="11"/>
      <x:c r="B137" s="12"/>
      <x:c r="C137" s="10"/>
      <x:c r="D137" s="13"/>
      <x:c r="E137" s="14"/>
      <x:c r="F137" s="14"/>
      <x:c r="G137" s="15" t="str">
        <x:f>IF(H137="OK",ROUND(D137*E137-F137,2),"")</x:f>
      </x:c>
      <x:c r="H137" s="9" t="str">
        <x:f>IF(COUNTA(A137:F137)=0,"",IF(NOT(ISNUMBER(A137)),"Fecha no válida",IF(OR(A137&lt;DATE(2000,1,1),A137&gt;DATE(2099,12,31),A137&lt;&gt;INT(A137)),"Fecha no válida",IF(OR(B137="",B137&lt;&gt;TRIM(B137),ISNUMBER(SEARCH("~*",B137)),ISNUMBER(SEARCH("~?",B137)),ISNUMBER(SEARCH("~~",B137))),"Revisa número venta",IF(COUNTIFS($B$10:$B$309,B137,$A$10:$A$309,"&lt;&gt;"&amp;A137)&gt;0,"Fechas distintas ticket",IF(C137="","Falta producto",IF(OR(NOT(ISNUMBER(D137)),D137&lt;=0),"Cantidad no válida",IF(OR(ISBLANK(E137),NOT(ISNUMBER(E137)),E137&lt;0),"Precio no válido",IF(OR(ISBLANK(F137),NOT(ISNUMBER(F137)),F137&lt;0,F137&gt;ROUND(D137*E137,2)),"Descuento no válido","OK")))))))))</x:f>
      </x:c>
      <x:c r="I137" s="9" t="n">
        <x:f>IF(B137="",0,IF(AND(COUNTIFS($B$10:B137,B137)=1,COUNTIFS($B$10:$B$309,B137,$H$10:$H$309,"&lt;&gt;OK")=0),1,0))</x:f>
        <x:v>0</x:v>
      </x:c>
      <x:c r="J137" s="15" t="str">
        <x:f>IF(AND(I137=1,H137="OK",COUNTIFS($B$10:$B$309,B137,$H$10:$H$309,"&lt;&gt;OK")=0),SUMIFS($G$10:$G$309,$B$10:$B$309,B137),"")</x:f>
      </x:c>
      <x:c r="K137" s="15" t="str">
        <x:f>IF(ISNUMBER(J137),SUMIFS('Cobros'!$D$10:$D$309,'Cobros'!$B$10:$B$309,B137,'Cobros'!$E$10:$E$309,"OK"),"")</x:f>
      </x:c>
      <x:c r="L137" s="15" t="str">
        <x:f>IF(ISNUMBER(J137),MAX(ROUND(J137-K137,2),0),"")</x:f>
      </x:c>
      <x:c r="M137" s="15" t="str">
        <x:f>IF(ISNUMBER(J137),MAX(ROUND(K137-J137,2),0),"")</x:f>
      </x:c>
      <x:c r="N137" s="9" t="str">
        <x:f>IF(B137="","",IF(COUNTIFS($B$10:$B$309,B137,$H$10:$H$309,"&lt;&gt;OK")&gt;0,"Revisar ticket",IF(I137&lt;&gt;1,"Ver primera línea",IF(M137&gt;0,"Exceso de cobro",IF(L137=0,"Cobrado",IF(K137&gt;0,"Cobro parcial","Pendiente"))))))</x:f>
      </x:c>
    </x:row>
    <x:row r="138" ht="30" customHeight="1">
      <x:c r="A138" s="11"/>
      <x:c r="B138" s="12"/>
      <x:c r="C138" s="10"/>
      <x:c r="D138" s="13"/>
      <x:c r="E138" s="14"/>
      <x:c r="F138" s="14"/>
      <x:c r="G138" s="15" t="str">
        <x:f>IF(H138="OK",ROUND(D138*E138-F138,2),"")</x:f>
      </x:c>
      <x:c r="H138" s="9" t="str">
        <x:f>IF(COUNTA(A138:F138)=0,"",IF(NOT(ISNUMBER(A138)),"Fecha no válida",IF(OR(A138&lt;DATE(2000,1,1),A138&gt;DATE(2099,12,31),A138&lt;&gt;INT(A138)),"Fecha no válida",IF(OR(B138="",B138&lt;&gt;TRIM(B138),ISNUMBER(SEARCH("~*",B138)),ISNUMBER(SEARCH("~?",B138)),ISNUMBER(SEARCH("~~",B138))),"Revisa número venta",IF(COUNTIFS($B$10:$B$309,B138,$A$10:$A$309,"&lt;&gt;"&amp;A138)&gt;0,"Fechas distintas ticket",IF(C138="","Falta producto",IF(OR(NOT(ISNUMBER(D138)),D138&lt;=0),"Cantidad no válida",IF(OR(ISBLANK(E138),NOT(ISNUMBER(E138)),E138&lt;0),"Precio no válido",IF(OR(ISBLANK(F138),NOT(ISNUMBER(F138)),F138&lt;0,F138&gt;ROUND(D138*E138,2)),"Descuento no válido","OK")))))))))</x:f>
      </x:c>
      <x:c r="I138" s="9" t="n">
        <x:f>IF(B138="",0,IF(AND(COUNTIFS($B$10:B138,B138)=1,COUNTIFS($B$10:$B$309,B138,$H$10:$H$309,"&lt;&gt;OK")=0),1,0))</x:f>
        <x:v>0</x:v>
      </x:c>
      <x:c r="J138" s="15" t="str">
        <x:f>IF(AND(I138=1,H138="OK",COUNTIFS($B$10:$B$309,B138,$H$10:$H$309,"&lt;&gt;OK")=0),SUMIFS($G$10:$G$309,$B$10:$B$309,B138),"")</x:f>
      </x:c>
      <x:c r="K138" s="15" t="str">
        <x:f>IF(ISNUMBER(J138),SUMIFS('Cobros'!$D$10:$D$309,'Cobros'!$B$10:$B$309,B138,'Cobros'!$E$10:$E$309,"OK"),"")</x:f>
      </x:c>
      <x:c r="L138" s="15" t="str">
        <x:f>IF(ISNUMBER(J138),MAX(ROUND(J138-K138,2),0),"")</x:f>
      </x:c>
      <x:c r="M138" s="15" t="str">
        <x:f>IF(ISNUMBER(J138),MAX(ROUND(K138-J138,2),0),"")</x:f>
      </x:c>
      <x:c r="N138" s="9" t="str">
        <x:f>IF(B138="","",IF(COUNTIFS($B$10:$B$309,B138,$H$10:$H$309,"&lt;&gt;OK")&gt;0,"Revisar ticket",IF(I138&lt;&gt;1,"Ver primera línea",IF(M138&gt;0,"Exceso de cobro",IF(L138=0,"Cobrado",IF(K138&gt;0,"Cobro parcial","Pendiente"))))))</x:f>
      </x:c>
    </x:row>
    <x:row r="139" ht="30" customHeight="1">
      <x:c r="A139" s="11"/>
      <x:c r="B139" s="12"/>
      <x:c r="C139" s="10"/>
      <x:c r="D139" s="13"/>
      <x:c r="E139" s="14"/>
      <x:c r="F139" s="14"/>
      <x:c r="G139" s="15" t="str">
        <x:f>IF(H139="OK",ROUND(D139*E139-F139,2),"")</x:f>
      </x:c>
      <x:c r="H139" s="9" t="str">
        <x:f>IF(COUNTA(A139:F139)=0,"",IF(NOT(ISNUMBER(A139)),"Fecha no válida",IF(OR(A139&lt;DATE(2000,1,1),A139&gt;DATE(2099,12,31),A139&lt;&gt;INT(A139)),"Fecha no válida",IF(OR(B139="",B139&lt;&gt;TRIM(B139),ISNUMBER(SEARCH("~*",B139)),ISNUMBER(SEARCH("~?",B139)),ISNUMBER(SEARCH("~~",B139))),"Revisa número venta",IF(COUNTIFS($B$10:$B$309,B139,$A$10:$A$309,"&lt;&gt;"&amp;A139)&gt;0,"Fechas distintas ticket",IF(C139="","Falta producto",IF(OR(NOT(ISNUMBER(D139)),D139&lt;=0),"Cantidad no válida",IF(OR(ISBLANK(E139),NOT(ISNUMBER(E139)),E139&lt;0),"Precio no válido",IF(OR(ISBLANK(F139),NOT(ISNUMBER(F139)),F139&lt;0,F139&gt;ROUND(D139*E139,2)),"Descuento no válido","OK")))))))))</x:f>
      </x:c>
      <x:c r="I139" s="9" t="n">
        <x:f>IF(B139="",0,IF(AND(COUNTIFS($B$10:B139,B139)=1,COUNTIFS($B$10:$B$309,B139,$H$10:$H$309,"&lt;&gt;OK")=0),1,0))</x:f>
        <x:v>0</x:v>
      </x:c>
      <x:c r="J139" s="15" t="str">
        <x:f>IF(AND(I139=1,H139="OK",COUNTIFS($B$10:$B$309,B139,$H$10:$H$309,"&lt;&gt;OK")=0),SUMIFS($G$10:$G$309,$B$10:$B$309,B139),"")</x:f>
      </x:c>
      <x:c r="K139" s="15" t="str">
        <x:f>IF(ISNUMBER(J139),SUMIFS('Cobros'!$D$10:$D$309,'Cobros'!$B$10:$B$309,B139,'Cobros'!$E$10:$E$309,"OK"),"")</x:f>
      </x:c>
      <x:c r="L139" s="15" t="str">
        <x:f>IF(ISNUMBER(J139),MAX(ROUND(J139-K139,2),0),"")</x:f>
      </x:c>
      <x:c r="M139" s="15" t="str">
        <x:f>IF(ISNUMBER(J139),MAX(ROUND(K139-J139,2),0),"")</x:f>
      </x:c>
      <x:c r="N139" s="9" t="str">
        <x:f>IF(B139="","",IF(COUNTIFS($B$10:$B$309,B139,$H$10:$H$309,"&lt;&gt;OK")&gt;0,"Revisar ticket",IF(I139&lt;&gt;1,"Ver primera línea",IF(M139&gt;0,"Exceso de cobro",IF(L139=0,"Cobrado",IF(K139&gt;0,"Cobro parcial","Pendiente"))))))</x:f>
      </x:c>
    </x:row>
    <x:row r="140" ht="30" customHeight="1">
      <x:c r="A140" s="11"/>
      <x:c r="B140" s="12"/>
      <x:c r="C140" s="10"/>
      <x:c r="D140" s="13"/>
      <x:c r="E140" s="14"/>
      <x:c r="F140" s="14"/>
      <x:c r="G140" s="15" t="str">
        <x:f>IF(H140="OK",ROUND(D140*E140-F140,2),"")</x:f>
      </x:c>
      <x:c r="H140" s="9" t="str">
        <x:f>IF(COUNTA(A140:F140)=0,"",IF(NOT(ISNUMBER(A140)),"Fecha no válida",IF(OR(A140&lt;DATE(2000,1,1),A140&gt;DATE(2099,12,31),A140&lt;&gt;INT(A140)),"Fecha no válida",IF(OR(B140="",B140&lt;&gt;TRIM(B140),ISNUMBER(SEARCH("~*",B140)),ISNUMBER(SEARCH("~?",B140)),ISNUMBER(SEARCH("~~",B140))),"Revisa número venta",IF(COUNTIFS($B$10:$B$309,B140,$A$10:$A$309,"&lt;&gt;"&amp;A140)&gt;0,"Fechas distintas ticket",IF(C140="","Falta producto",IF(OR(NOT(ISNUMBER(D140)),D140&lt;=0),"Cantidad no válida",IF(OR(ISBLANK(E140),NOT(ISNUMBER(E140)),E140&lt;0),"Precio no válido",IF(OR(ISBLANK(F140),NOT(ISNUMBER(F140)),F140&lt;0,F140&gt;ROUND(D140*E140,2)),"Descuento no válido","OK")))))))))</x:f>
      </x:c>
      <x:c r="I140" s="9" t="n">
        <x:f>IF(B140="",0,IF(AND(COUNTIFS($B$10:B140,B140)=1,COUNTIFS($B$10:$B$309,B140,$H$10:$H$309,"&lt;&gt;OK")=0),1,0))</x:f>
        <x:v>0</x:v>
      </x:c>
      <x:c r="J140" s="15" t="str">
        <x:f>IF(AND(I140=1,H140="OK",COUNTIFS($B$10:$B$309,B140,$H$10:$H$309,"&lt;&gt;OK")=0),SUMIFS($G$10:$G$309,$B$10:$B$309,B140),"")</x:f>
      </x:c>
      <x:c r="K140" s="15" t="str">
        <x:f>IF(ISNUMBER(J140),SUMIFS('Cobros'!$D$10:$D$309,'Cobros'!$B$10:$B$309,B140,'Cobros'!$E$10:$E$309,"OK"),"")</x:f>
      </x:c>
      <x:c r="L140" s="15" t="str">
        <x:f>IF(ISNUMBER(J140),MAX(ROUND(J140-K140,2),0),"")</x:f>
      </x:c>
      <x:c r="M140" s="15" t="str">
        <x:f>IF(ISNUMBER(J140),MAX(ROUND(K140-J140,2),0),"")</x:f>
      </x:c>
      <x:c r="N140" s="9" t="str">
        <x:f>IF(B140="","",IF(COUNTIFS($B$10:$B$309,B140,$H$10:$H$309,"&lt;&gt;OK")&gt;0,"Revisar ticket",IF(I140&lt;&gt;1,"Ver primera línea",IF(M140&gt;0,"Exceso de cobro",IF(L140=0,"Cobrado",IF(K140&gt;0,"Cobro parcial","Pendiente"))))))</x:f>
      </x:c>
    </x:row>
    <x:row r="141" ht="30" customHeight="1">
      <x:c r="A141" s="11"/>
      <x:c r="B141" s="12"/>
      <x:c r="C141" s="10"/>
      <x:c r="D141" s="13"/>
      <x:c r="E141" s="14"/>
      <x:c r="F141" s="14"/>
      <x:c r="G141" s="15" t="str">
        <x:f>IF(H141="OK",ROUND(D141*E141-F141,2),"")</x:f>
      </x:c>
      <x:c r="H141" s="9" t="str">
        <x:f>IF(COUNTA(A141:F141)=0,"",IF(NOT(ISNUMBER(A141)),"Fecha no válida",IF(OR(A141&lt;DATE(2000,1,1),A141&gt;DATE(2099,12,31),A141&lt;&gt;INT(A141)),"Fecha no válida",IF(OR(B141="",B141&lt;&gt;TRIM(B141),ISNUMBER(SEARCH("~*",B141)),ISNUMBER(SEARCH("~?",B141)),ISNUMBER(SEARCH("~~",B141))),"Revisa número venta",IF(COUNTIFS($B$10:$B$309,B141,$A$10:$A$309,"&lt;&gt;"&amp;A141)&gt;0,"Fechas distintas ticket",IF(C141="","Falta producto",IF(OR(NOT(ISNUMBER(D141)),D141&lt;=0),"Cantidad no válida",IF(OR(ISBLANK(E141),NOT(ISNUMBER(E141)),E141&lt;0),"Precio no válido",IF(OR(ISBLANK(F141),NOT(ISNUMBER(F141)),F141&lt;0,F141&gt;ROUND(D141*E141,2)),"Descuento no válido","OK")))))))))</x:f>
      </x:c>
      <x:c r="I141" s="9" t="n">
        <x:f>IF(B141="",0,IF(AND(COUNTIFS($B$10:B141,B141)=1,COUNTIFS($B$10:$B$309,B141,$H$10:$H$309,"&lt;&gt;OK")=0),1,0))</x:f>
        <x:v>0</x:v>
      </x:c>
      <x:c r="J141" s="15" t="str">
        <x:f>IF(AND(I141=1,H141="OK",COUNTIFS($B$10:$B$309,B141,$H$10:$H$309,"&lt;&gt;OK")=0),SUMIFS($G$10:$G$309,$B$10:$B$309,B141),"")</x:f>
      </x:c>
      <x:c r="K141" s="15" t="str">
        <x:f>IF(ISNUMBER(J141),SUMIFS('Cobros'!$D$10:$D$309,'Cobros'!$B$10:$B$309,B141,'Cobros'!$E$10:$E$309,"OK"),"")</x:f>
      </x:c>
      <x:c r="L141" s="15" t="str">
        <x:f>IF(ISNUMBER(J141),MAX(ROUND(J141-K141,2),0),"")</x:f>
      </x:c>
      <x:c r="M141" s="15" t="str">
        <x:f>IF(ISNUMBER(J141),MAX(ROUND(K141-J141,2),0),"")</x:f>
      </x:c>
      <x:c r="N141" s="9" t="str">
        <x:f>IF(B141="","",IF(COUNTIFS($B$10:$B$309,B141,$H$10:$H$309,"&lt;&gt;OK")&gt;0,"Revisar ticket",IF(I141&lt;&gt;1,"Ver primera línea",IF(M141&gt;0,"Exceso de cobro",IF(L141=0,"Cobrado",IF(K141&gt;0,"Cobro parcial","Pendiente"))))))</x:f>
      </x:c>
    </x:row>
    <x:row r="142" ht="30" customHeight="1">
      <x:c r="A142" s="11"/>
      <x:c r="B142" s="12"/>
      <x:c r="C142" s="10"/>
      <x:c r="D142" s="13"/>
      <x:c r="E142" s="14"/>
      <x:c r="F142" s="14"/>
      <x:c r="G142" s="15" t="str">
        <x:f>IF(H142="OK",ROUND(D142*E142-F142,2),"")</x:f>
      </x:c>
      <x:c r="H142" s="9" t="str">
        <x:f>IF(COUNTA(A142:F142)=0,"",IF(NOT(ISNUMBER(A142)),"Fecha no válida",IF(OR(A142&lt;DATE(2000,1,1),A142&gt;DATE(2099,12,31),A142&lt;&gt;INT(A142)),"Fecha no válida",IF(OR(B142="",B142&lt;&gt;TRIM(B142),ISNUMBER(SEARCH("~*",B142)),ISNUMBER(SEARCH("~?",B142)),ISNUMBER(SEARCH("~~",B142))),"Revisa número venta",IF(COUNTIFS($B$10:$B$309,B142,$A$10:$A$309,"&lt;&gt;"&amp;A142)&gt;0,"Fechas distintas ticket",IF(C142="","Falta producto",IF(OR(NOT(ISNUMBER(D142)),D142&lt;=0),"Cantidad no válida",IF(OR(ISBLANK(E142),NOT(ISNUMBER(E142)),E142&lt;0),"Precio no válido",IF(OR(ISBLANK(F142),NOT(ISNUMBER(F142)),F142&lt;0,F142&gt;ROUND(D142*E142,2)),"Descuento no válido","OK")))))))))</x:f>
      </x:c>
      <x:c r="I142" s="9" t="n">
        <x:f>IF(B142="",0,IF(AND(COUNTIFS($B$10:B142,B142)=1,COUNTIFS($B$10:$B$309,B142,$H$10:$H$309,"&lt;&gt;OK")=0),1,0))</x:f>
        <x:v>0</x:v>
      </x:c>
      <x:c r="J142" s="15" t="str">
        <x:f>IF(AND(I142=1,H142="OK",COUNTIFS($B$10:$B$309,B142,$H$10:$H$309,"&lt;&gt;OK")=0),SUMIFS($G$10:$G$309,$B$10:$B$309,B142),"")</x:f>
      </x:c>
      <x:c r="K142" s="15" t="str">
        <x:f>IF(ISNUMBER(J142),SUMIFS('Cobros'!$D$10:$D$309,'Cobros'!$B$10:$B$309,B142,'Cobros'!$E$10:$E$309,"OK"),"")</x:f>
      </x:c>
      <x:c r="L142" s="15" t="str">
        <x:f>IF(ISNUMBER(J142),MAX(ROUND(J142-K142,2),0),"")</x:f>
      </x:c>
      <x:c r="M142" s="15" t="str">
        <x:f>IF(ISNUMBER(J142),MAX(ROUND(K142-J142,2),0),"")</x:f>
      </x:c>
      <x:c r="N142" s="9" t="str">
        <x:f>IF(B142="","",IF(COUNTIFS($B$10:$B$309,B142,$H$10:$H$309,"&lt;&gt;OK")&gt;0,"Revisar ticket",IF(I142&lt;&gt;1,"Ver primera línea",IF(M142&gt;0,"Exceso de cobro",IF(L142=0,"Cobrado",IF(K142&gt;0,"Cobro parcial","Pendiente"))))))</x:f>
      </x:c>
    </x:row>
    <x:row r="143" ht="30" customHeight="1">
      <x:c r="A143" s="11"/>
      <x:c r="B143" s="12"/>
      <x:c r="C143" s="10"/>
      <x:c r="D143" s="13"/>
      <x:c r="E143" s="14"/>
      <x:c r="F143" s="14"/>
      <x:c r="G143" s="15" t="str">
        <x:f>IF(H143="OK",ROUND(D143*E143-F143,2),"")</x:f>
      </x:c>
      <x:c r="H143" s="9" t="str">
        <x:f>IF(COUNTA(A143:F143)=0,"",IF(NOT(ISNUMBER(A143)),"Fecha no válida",IF(OR(A143&lt;DATE(2000,1,1),A143&gt;DATE(2099,12,31),A143&lt;&gt;INT(A143)),"Fecha no válida",IF(OR(B143="",B143&lt;&gt;TRIM(B143),ISNUMBER(SEARCH("~*",B143)),ISNUMBER(SEARCH("~?",B143)),ISNUMBER(SEARCH("~~",B143))),"Revisa número venta",IF(COUNTIFS($B$10:$B$309,B143,$A$10:$A$309,"&lt;&gt;"&amp;A143)&gt;0,"Fechas distintas ticket",IF(C143="","Falta producto",IF(OR(NOT(ISNUMBER(D143)),D143&lt;=0),"Cantidad no válida",IF(OR(ISBLANK(E143),NOT(ISNUMBER(E143)),E143&lt;0),"Precio no válido",IF(OR(ISBLANK(F143),NOT(ISNUMBER(F143)),F143&lt;0,F143&gt;ROUND(D143*E143,2)),"Descuento no válido","OK")))))))))</x:f>
      </x:c>
      <x:c r="I143" s="9" t="n">
        <x:f>IF(B143="",0,IF(AND(COUNTIFS($B$10:B143,B143)=1,COUNTIFS($B$10:$B$309,B143,$H$10:$H$309,"&lt;&gt;OK")=0),1,0))</x:f>
        <x:v>0</x:v>
      </x:c>
      <x:c r="J143" s="15" t="str">
        <x:f>IF(AND(I143=1,H143="OK",COUNTIFS($B$10:$B$309,B143,$H$10:$H$309,"&lt;&gt;OK")=0),SUMIFS($G$10:$G$309,$B$10:$B$309,B143),"")</x:f>
      </x:c>
      <x:c r="K143" s="15" t="str">
        <x:f>IF(ISNUMBER(J143),SUMIFS('Cobros'!$D$10:$D$309,'Cobros'!$B$10:$B$309,B143,'Cobros'!$E$10:$E$309,"OK"),"")</x:f>
      </x:c>
      <x:c r="L143" s="15" t="str">
        <x:f>IF(ISNUMBER(J143),MAX(ROUND(J143-K143,2),0),"")</x:f>
      </x:c>
      <x:c r="M143" s="15" t="str">
        <x:f>IF(ISNUMBER(J143),MAX(ROUND(K143-J143,2),0),"")</x:f>
      </x:c>
      <x:c r="N143" s="9" t="str">
        <x:f>IF(B143="","",IF(COUNTIFS($B$10:$B$309,B143,$H$10:$H$309,"&lt;&gt;OK")&gt;0,"Revisar ticket",IF(I143&lt;&gt;1,"Ver primera línea",IF(M143&gt;0,"Exceso de cobro",IF(L143=0,"Cobrado",IF(K143&gt;0,"Cobro parcial","Pendiente"))))))</x:f>
      </x:c>
    </x:row>
    <x:row r="144" ht="30" customHeight="1">
      <x:c r="A144" s="11"/>
      <x:c r="B144" s="12"/>
      <x:c r="C144" s="10"/>
      <x:c r="D144" s="13"/>
      <x:c r="E144" s="14"/>
      <x:c r="F144" s="14"/>
      <x:c r="G144" s="15" t="str">
        <x:f>IF(H144="OK",ROUND(D144*E144-F144,2),"")</x:f>
      </x:c>
      <x:c r="H144" s="9" t="str">
        <x:f>IF(COUNTA(A144:F144)=0,"",IF(NOT(ISNUMBER(A144)),"Fecha no válida",IF(OR(A144&lt;DATE(2000,1,1),A144&gt;DATE(2099,12,31),A144&lt;&gt;INT(A144)),"Fecha no válida",IF(OR(B144="",B144&lt;&gt;TRIM(B144),ISNUMBER(SEARCH("~*",B144)),ISNUMBER(SEARCH("~?",B144)),ISNUMBER(SEARCH("~~",B144))),"Revisa número venta",IF(COUNTIFS($B$10:$B$309,B144,$A$10:$A$309,"&lt;&gt;"&amp;A144)&gt;0,"Fechas distintas ticket",IF(C144="","Falta producto",IF(OR(NOT(ISNUMBER(D144)),D144&lt;=0),"Cantidad no válida",IF(OR(ISBLANK(E144),NOT(ISNUMBER(E144)),E144&lt;0),"Precio no válido",IF(OR(ISBLANK(F144),NOT(ISNUMBER(F144)),F144&lt;0,F144&gt;ROUND(D144*E144,2)),"Descuento no válido","OK")))))))))</x:f>
      </x:c>
      <x:c r="I144" s="9" t="n">
        <x:f>IF(B144="",0,IF(AND(COUNTIFS($B$10:B144,B144)=1,COUNTIFS($B$10:$B$309,B144,$H$10:$H$309,"&lt;&gt;OK")=0),1,0))</x:f>
        <x:v>0</x:v>
      </x:c>
      <x:c r="J144" s="15" t="str">
        <x:f>IF(AND(I144=1,H144="OK",COUNTIFS($B$10:$B$309,B144,$H$10:$H$309,"&lt;&gt;OK")=0),SUMIFS($G$10:$G$309,$B$10:$B$309,B144),"")</x:f>
      </x:c>
      <x:c r="K144" s="15" t="str">
        <x:f>IF(ISNUMBER(J144),SUMIFS('Cobros'!$D$10:$D$309,'Cobros'!$B$10:$B$309,B144,'Cobros'!$E$10:$E$309,"OK"),"")</x:f>
      </x:c>
      <x:c r="L144" s="15" t="str">
        <x:f>IF(ISNUMBER(J144),MAX(ROUND(J144-K144,2),0),"")</x:f>
      </x:c>
      <x:c r="M144" s="15" t="str">
        <x:f>IF(ISNUMBER(J144),MAX(ROUND(K144-J144,2),0),"")</x:f>
      </x:c>
      <x:c r="N144" s="9" t="str">
        <x:f>IF(B144="","",IF(COUNTIFS($B$10:$B$309,B144,$H$10:$H$309,"&lt;&gt;OK")&gt;0,"Revisar ticket",IF(I144&lt;&gt;1,"Ver primera línea",IF(M144&gt;0,"Exceso de cobro",IF(L144=0,"Cobrado",IF(K144&gt;0,"Cobro parcial","Pendiente"))))))</x:f>
      </x:c>
    </x:row>
    <x:row r="145" ht="30" customHeight="1">
      <x:c r="A145" s="11"/>
      <x:c r="B145" s="12"/>
      <x:c r="C145" s="10"/>
      <x:c r="D145" s="13"/>
      <x:c r="E145" s="14"/>
      <x:c r="F145" s="14"/>
      <x:c r="G145" s="15" t="str">
        <x:f>IF(H145="OK",ROUND(D145*E145-F145,2),"")</x:f>
      </x:c>
      <x:c r="H145" s="9" t="str">
        <x:f>IF(COUNTA(A145:F145)=0,"",IF(NOT(ISNUMBER(A145)),"Fecha no válida",IF(OR(A145&lt;DATE(2000,1,1),A145&gt;DATE(2099,12,31),A145&lt;&gt;INT(A145)),"Fecha no válida",IF(OR(B145="",B145&lt;&gt;TRIM(B145),ISNUMBER(SEARCH("~*",B145)),ISNUMBER(SEARCH("~?",B145)),ISNUMBER(SEARCH("~~",B145))),"Revisa número venta",IF(COUNTIFS($B$10:$B$309,B145,$A$10:$A$309,"&lt;&gt;"&amp;A145)&gt;0,"Fechas distintas ticket",IF(C145="","Falta producto",IF(OR(NOT(ISNUMBER(D145)),D145&lt;=0),"Cantidad no válida",IF(OR(ISBLANK(E145),NOT(ISNUMBER(E145)),E145&lt;0),"Precio no válido",IF(OR(ISBLANK(F145),NOT(ISNUMBER(F145)),F145&lt;0,F145&gt;ROUND(D145*E145,2)),"Descuento no válido","OK")))))))))</x:f>
      </x:c>
      <x:c r="I145" s="9" t="n">
        <x:f>IF(B145="",0,IF(AND(COUNTIFS($B$10:B145,B145)=1,COUNTIFS($B$10:$B$309,B145,$H$10:$H$309,"&lt;&gt;OK")=0),1,0))</x:f>
        <x:v>0</x:v>
      </x:c>
      <x:c r="J145" s="15" t="str">
        <x:f>IF(AND(I145=1,H145="OK",COUNTIFS($B$10:$B$309,B145,$H$10:$H$309,"&lt;&gt;OK")=0),SUMIFS($G$10:$G$309,$B$10:$B$309,B145),"")</x:f>
      </x:c>
      <x:c r="K145" s="15" t="str">
        <x:f>IF(ISNUMBER(J145),SUMIFS('Cobros'!$D$10:$D$309,'Cobros'!$B$10:$B$309,B145,'Cobros'!$E$10:$E$309,"OK"),"")</x:f>
      </x:c>
      <x:c r="L145" s="15" t="str">
        <x:f>IF(ISNUMBER(J145),MAX(ROUND(J145-K145,2),0),"")</x:f>
      </x:c>
      <x:c r="M145" s="15" t="str">
        <x:f>IF(ISNUMBER(J145),MAX(ROUND(K145-J145,2),0),"")</x:f>
      </x:c>
      <x:c r="N145" s="9" t="str">
        <x:f>IF(B145="","",IF(COUNTIFS($B$10:$B$309,B145,$H$10:$H$309,"&lt;&gt;OK")&gt;0,"Revisar ticket",IF(I145&lt;&gt;1,"Ver primera línea",IF(M145&gt;0,"Exceso de cobro",IF(L145=0,"Cobrado",IF(K145&gt;0,"Cobro parcial","Pendiente"))))))</x:f>
      </x:c>
    </x:row>
    <x:row r="146" ht="30" customHeight="1">
      <x:c r="A146" s="11"/>
      <x:c r="B146" s="12"/>
      <x:c r="C146" s="10"/>
      <x:c r="D146" s="13"/>
      <x:c r="E146" s="14"/>
      <x:c r="F146" s="14"/>
      <x:c r="G146" s="15" t="str">
        <x:f>IF(H146="OK",ROUND(D146*E146-F146,2),"")</x:f>
      </x:c>
      <x:c r="H146" s="9" t="str">
        <x:f>IF(COUNTA(A146:F146)=0,"",IF(NOT(ISNUMBER(A146)),"Fecha no válida",IF(OR(A146&lt;DATE(2000,1,1),A146&gt;DATE(2099,12,31),A146&lt;&gt;INT(A146)),"Fecha no válida",IF(OR(B146="",B146&lt;&gt;TRIM(B146),ISNUMBER(SEARCH("~*",B146)),ISNUMBER(SEARCH("~?",B146)),ISNUMBER(SEARCH("~~",B146))),"Revisa número venta",IF(COUNTIFS($B$10:$B$309,B146,$A$10:$A$309,"&lt;&gt;"&amp;A146)&gt;0,"Fechas distintas ticket",IF(C146="","Falta producto",IF(OR(NOT(ISNUMBER(D146)),D146&lt;=0),"Cantidad no válida",IF(OR(ISBLANK(E146),NOT(ISNUMBER(E146)),E146&lt;0),"Precio no válido",IF(OR(ISBLANK(F146),NOT(ISNUMBER(F146)),F146&lt;0,F146&gt;ROUND(D146*E146,2)),"Descuento no válido","OK")))))))))</x:f>
      </x:c>
      <x:c r="I146" s="9" t="n">
        <x:f>IF(B146="",0,IF(AND(COUNTIFS($B$10:B146,B146)=1,COUNTIFS($B$10:$B$309,B146,$H$10:$H$309,"&lt;&gt;OK")=0),1,0))</x:f>
        <x:v>0</x:v>
      </x:c>
      <x:c r="J146" s="15" t="str">
        <x:f>IF(AND(I146=1,H146="OK",COUNTIFS($B$10:$B$309,B146,$H$10:$H$309,"&lt;&gt;OK")=0),SUMIFS($G$10:$G$309,$B$10:$B$309,B146),"")</x:f>
      </x:c>
      <x:c r="K146" s="15" t="str">
        <x:f>IF(ISNUMBER(J146),SUMIFS('Cobros'!$D$10:$D$309,'Cobros'!$B$10:$B$309,B146,'Cobros'!$E$10:$E$309,"OK"),"")</x:f>
      </x:c>
      <x:c r="L146" s="15" t="str">
        <x:f>IF(ISNUMBER(J146),MAX(ROUND(J146-K146,2),0),"")</x:f>
      </x:c>
      <x:c r="M146" s="15" t="str">
        <x:f>IF(ISNUMBER(J146),MAX(ROUND(K146-J146,2),0),"")</x:f>
      </x:c>
      <x:c r="N146" s="9" t="str">
        <x:f>IF(B146="","",IF(COUNTIFS($B$10:$B$309,B146,$H$10:$H$309,"&lt;&gt;OK")&gt;0,"Revisar ticket",IF(I146&lt;&gt;1,"Ver primera línea",IF(M146&gt;0,"Exceso de cobro",IF(L146=0,"Cobrado",IF(K146&gt;0,"Cobro parcial","Pendiente"))))))</x:f>
      </x:c>
    </x:row>
    <x:row r="147" ht="30" customHeight="1">
      <x:c r="A147" s="11"/>
      <x:c r="B147" s="12"/>
      <x:c r="C147" s="10"/>
      <x:c r="D147" s="13"/>
      <x:c r="E147" s="14"/>
      <x:c r="F147" s="14"/>
      <x:c r="G147" s="15" t="str">
        <x:f>IF(H147="OK",ROUND(D147*E147-F147,2),"")</x:f>
      </x:c>
      <x:c r="H147" s="9" t="str">
        <x:f>IF(COUNTA(A147:F147)=0,"",IF(NOT(ISNUMBER(A147)),"Fecha no válida",IF(OR(A147&lt;DATE(2000,1,1),A147&gt;DATE(2099,12,31),A147&lt;&gt;INT(A147)),"Fecha no válida",IF(OR(B147="",B147&lt;&gt;TRIM(B147),ISNUMBER(SEARCH("~*",B147)),ISNUMBER(SEARCH("~?",B147)),ISNUMBER(SEARCH("~~",B147))),"Revisa número venta",IF(COUNTIFS($B$10:$B$309,B147,$A$10:$A$309,"&lt;&gt;"&amp;A147)&gt;0,"Fechas distintas ticket",IF(C147="","Falta producto",IF(OR(NOT(ISNUMBER(D147)),D147&lt;=0),"Cantidad no válida",IF(OR(ISBLANK(E147),NOT(ISNUMBER(E147)),E147&lt;0),"Precio no válido",IF(OR(ISBLANK(F147),NOT(ISNUMBER(F147)),F147&lt;0,F147&gt;ROUND(D147*E147,2)),"Descuento no válido","OK")))))))))</x:f>
      </x:c>
      <x:c r="I147" s="9" t="n">
        <x:f>IF(B147="",0,IF(AND(COUNTIFS($B$10:B147,B147)=1,COUNTIFS($B$10:$B$309,B147,$H$10:$H$309,"&lt;&gt;OK")=0),1,0))</x:f>
        <x:v>0</x:v>
      </x:c>
      <x:c r="J147" s="15" t="str">
        <x:f>IF(AND(I147=1,H147="OK",COUNTIFS($B$10:$B$309,B147,$H$10:$H$309,"&lt;&gt;OK")=0),SUMIFS($G$10:$G$309,$B$10:$B$309,B147),"")</x:f>
      </x:c>
      <x:c r="K147" s="15" t="str">
        <x:f>IF(ISNUMBER(J147),SUMIFS('Cobros'!$D$10:$D$309,'Cobros'!$B$10:$B$309,B147,'Cobros'!$E$10:$E$309,"OK"),"")</x:f>
      </x:c>
      <x:c r="L147" s="15" t="str">
        <x:f>IF(ISNUMBER(J147),MAX(ROUND(J147-K147,2),0),"")</x:f>
      </x:c>
      <x:c r="M147" s="15" t="str">
        <x:f>IF(ISNUMBER(J147),MAX(ROUND(K147-J147,2),0),"")</x:f>
      </x:c>
      <x:c r="N147" s="9" t="str">
        <x:f>IF(B147="","",IF(COUNTIFS($B$10:$B$309,B147,$H$10:$H$309,"&lt;&gt;OK")&gt;0,"Revisar ticket",IF(I147&lt;&gt;1,"Ver primera línea",IF(M147&gt;0,"Exceso de cobro",IF(L147=0,"Cobrado",IF(K147&gt;0,"Cobro parcial","Pendiente"))))))</x:f>
      </x:c>
    </x:row>
    <x:row r="148" ht="30" customHeight="1">
      <x:c r="A148" s="11"/>
      <x:c r="B148" s="12"/>
      <x:c r="C148" s="10"/>
      <x:c r="D148" s="13"/>
      <x:c r="E148" s="14"/>
      <x:c r="F148" s="14"/>
      <x:c r="G148" s="15" t="str">
        <x:f>IF(H148="OK",ROUND(D148*E148-F148,2),"")</x:f>
      </x:c>
      <x:c r="H148" s="9" t="str">
        <x:f>IF(COUNTA(A148:F148)=0,"",IF(NOT(ISNUMBER(A148)),"Fecha no válida",IF(OR(A148&lt;DATE(2000,1,1),A148&gt;DATE(2099,12,31),A148&lt;&gt;INT(A148)),"Fecha no válida",IF(OR(B148="",B148&lt;&gt;TRIM(B148),ISNUMBER(SEARCH("~*",B148)),ISNUMBER(SEARCH("~?",B148)),ISNUMBER(SEARCH("~~",B148))),"Revisa número venta",IF(COUNTIFS($B$10:$B$309,B148,$A$10:$A$309,"&lt;&gt;"&amp;A148)&gt;0,"Fechas distintas ticket",IF(C148="","Falta producto",IF(OR(NOT(ISNUMBER(D148)),D148&lt;=0),"Cantidad no válida",IF(OR(ISBLANK(E148),NOT(ISNUMBER(E148)),E148&lt;0),"Precio no válido",IF(OR(ISBLANK(F148),NOT(ISNUMBER(F148)),F148&lt;0,F148&gt;ROUND(D148*E148,2)),"Descuento no válido","OK")))))))))</x:f>
      </x:c>
      <x:c r="I148" s="9" t="n">
        <x:f>IF(B148="",0,IF(AND(COUNTIFS($B$10:B148,B148)=1,COUNTIFS($B$10:$B$309,B148,$H$10:$H$309,"&lt;&gt;OK")=0),1,0))</x:f>
        <x:v>0</x:v>
      </x:c>
      <x:c r="J148" s="15" t="str">
        <x:f>IF(AND(I148=1,H148="OK",COUNTIFS($B$10:$B$309,B148,$H$10:$H$309,"&lt;&gt;OK")=0),SUMIFS($G$10:$G$309,$B$10:$B$309,B148),"")</x:f>
      </x:c>
      <x:c r="K148" s="15" t="str">
        <x:f>IF(ISNUMBER(J148),SUMIFS('Cobros'!$D$10:$D$309,'Cobros'!$B$10:$B$309,B148,'Cobros'!$E$10:$E$309,"OK"),"")</x:f>
      </x:c>
      <x:c r="L148" s="15" t="str">
        <x:f>IF(ISNUMBER(J148),MAX(ROUND(J148-K148,2),0),"")</x:f>
      </x:c>
      <x:c r="M148" s="15" t="str">
        <x:f>IF(ISNUMBER(J148),MAX(ROUND(K148-J148,2),0),"")</x:f>
      </x:c>
      <x:c r="N148" s="9" t="str">
        <x:f>IF(B148="","",IF(COUNTIFS($B$10:$B$309,B148,$H$10:$H$309,"&lt;&gt;OK")&gt;0,"Revisar ticket",IF(I148&lt;&gt;1,"Ver primera línea",IF(M148&gt;0,"Exceso de cobro",IF(L148=0,"Cobrado",IF(K148&gt;0,"Cobro parcial","Pendiente"))))))</x:f>
      </x:c>
    </x:row>
    <x:row r="149" ht="30" customHeight="1">
      <x:c r="A149" s="11"/>
      <x:c r="B149" s="12"/>
      <x:c r="C149" s="10"/>
      <x:c r="D149" s="13"/>
      <x:c r="E149" s="14"/>
      <x:c r="F149" s="14"/>
      <x:c r="G149" s="15" t="str">
        <x:f>IF(H149="OK",ROUND(D149*E149-F149,2),"")</x:f>
      </x:c>
      <x:c r="H149" s="9" t="str">
        <x:f>IF(COUNTA(A149:F149)=0,"",IF(NOT(ISNUMBER(A149)),"Fecha no válida",IF(OR(A149&lt;DATE(2000,1,1),A149&gt;DATE(2099,12,31),A149&lt;&gt;INT(A149)),"Fecha no válida",IF(OR(B149="",B149&lt;&gt;TRIM(B149),ISNUMBER(SEARCH("~*",B149)),ISNUMBER(SEARCH("~?",B149)),ISNUMBER(SEARCH("~~",B149))),"Revisa número venta",IF(COUNTIFS($B$10:$B$309,B149,$A$10:$A$309,"&lt;&gt;"&amp;A149)&gt;0,"Fechas distintas ticket",IF(C149="","Falta producto",IF(OR(NOT(ISNUMBER(D149)),D149&lt;=0),"Cantidad no válida",IF(OR(ISBLANK(E149),NOT(ISNUMBER(E149)),E149&lt;0),"Precio no válido",IF(OR(ISBLANK(F149),NOT(ISNUMBER(F149)),F149&lt;0,F149&gt;ROUND(D149*E149,2)),"Descuento no válido","OK")))))))))</x:f>
      </x:c>
      <x:c r="I149" s="9" t="n">
        <x:f>IF(B149="",0,IF(AND(COUNTIFS($B$10:B149,B149)=1,COUNTIFS($B$10:$B$309,B149,$H$10:$H$309,"&lt;&gt;OK")=0),1,0))</x:f>
        <x:v>0</x:v>
      </x:c>
      <x:c r="J149" s="15" t="str">
        <x:f>IF(AND(I149=1,H149="OK",COUNTIFS($B$10:$B$309,B149,$H$10:$H$309,"&lt;&gt;OK")=0),SUMIFS($G$10:$G$309,$B$10:$B$309,B149),"")</x:f>
      </x:c>
      <x:c r="K149" s="15" t="str">
        <x:f>IF(ISNUMBER(J149),SUMIFS('Cobros'!$D$10:$D$309,'Cobros'!$B$10:$B$309,B149,'Cobros'!$E$10:$E$309,"OK"),"")</x:f>
      </x:c>
      <x:c r="L149" s="15" t="str">
        <x:f>IF(ISNUMBER(J149),MAX(ROUND(J149-K149,2),0),"")</x:f>
      </x:c>
      <x:c r="M149" s="15" t="str">
        <x:f>IF(ISNUMBER(J149),MAX(ROUND(K149-J149,2),0),"")</x:f>
      </x:c>
      <x:c r="N149" s="9" t="str">
        <x:f>IF(B149="","",IF(COUNTIFS($B$10:$B$309,B149,$H$10:$H$309,"&lt;&gt;OK")&gt;0,"Revisar ticket",IF(I149&lt;&gt;1,"Ver primera línea",IF(M149&gt;0,"Exceso de cobro",IF(L149=0,"Cobrado",IF(K149&gt;0,"Cobro parcial","Pendiente"))))))</x:f>
      </x:c>
    </x:row>
    <x:row r="150" ht="30" customHeight="1">
      <x:c r="A150" s="11"/>
      <x:c r="B150" s="12"/>
      <x:c r="C150" s="10"/>
      <x:c r="D150" s="13"/>
      <x:c r="E150" s="14"/>
      <x:c r="F150" s="14"/>
      <x:c r="G150" s="15" t="str">
        <x:f>IF(H150="OK",ROUND(D150*E150-F150,2),"")</x:f>
      </x:c>
      <x:c r="H150" s="9" t="str">
        <x:f>IF(COUNTA(A150:F150)=0,"",IF(NOT(ISNUMBER(A150)),"Fecha no válida",IF(OR(A150&lt;DATE(2000,1,1),A150&gt;DATE(2099,12,31),A150&lt;&gt;INT(A150)),"Fecha no válida",IF(OR(B150="",B150&lt;&gt;TRIM(B150),ISNUMBER(SEARCH("~*",B150)),ISNUMBER(SEARCH("~?",B150)),ISNUMBER(SEARCH("~~",B150))),"Revisa número venta",IF(COUNTIFS($B$10:$B$309,B150,$A$10:$A$309,"&lt;&gt;"&amp;A150)&gt;0,"Fechas distintas ticket",IF(C150="","Falta producto",IF(OR(NOT(ISNUMBER(D150)),D150&lt;=0),"Cantidad no válida",IF(OR(ISBLANK(E150),NOT(ISNUMBER(E150)),E150&lt;0),"Precio no válido",IF(OR(ISBLANK(F150),NOT(ISNUMBER(F150)),F150&lt;0,F150&gt;ROUND(D150*E150,2)),"Descuento no válido","OK")))))))))</x:f>
      </x:c>
      <x:c r="I150" s="9" t="n">
        <x:f>IF(B150="",0,IF(AND(COUNTIFS($B$10:B150,B150)=1,COUNTIFS($B$10:$B$309,B150,$H$10:$H$309,"&lt;&gt;OK")=0),1,0))</x:f>
        <x:v>0</x:v>
      </x:c>
      <x:c r="J150" s="15" t="str">
        <x:f>IF(AND(I150=1,H150="OK",COUNTIFS($B$10:$B$309,B150,$H$10:$H$309,"&lt;&gt;OK")=0),SUMIFS($G$10:$G$309,$B$10:$B$309,B150),"")</x:f>
      </x:c>
      <x:c r="K150" s="15" t="str">
        <x:f>IF(ISNUMBER(J150),SUMIFS('Cobros'!$D$10:$D$309,'Cobros'!$B$10:$B$309,B150,'Cobros'!$E$10:$E$309,"OK"),"")</x:f>
      </x:c>
      <x:c r="L150" s="15" t="str">
        <x:f>IF(ISNUMBER(J150),MAX(ROUND(J150-K150,2),0),"")</x:f>
      </x:c>
      <x:c r="M150" s="15" t="str">
        <x:f>IF(ISNUMBER(J150),MAX(ROUND(K150-J150,2),0),"")</x:f>
      </x:c>
      <x:c r="N150" s="9" t="str">
        <x:f>IF(B150="","",IF(COUNTIFS($B$10:$B$309,B150,$H$10:$H$309,"&lt;&gt;OK")&gt;0,"Revisar ticket",IF(I150&lt;&gt;1,"Ver primera línea",IF(M150&gt;0,"Exceso de cobro",IF(L150=0,"Cobrado",IF(K150&gt;0,"Cobro parcial","Pendiente"))))))</x:f>
      </x:c>
    </x:row>
    <x:row r="151" ht="30" customHeight="1">
      <x:c r="A151" s="11"/>
      <x:c r="B151" s="12"/>
      <x:c r="C151" s="10"/>
      <x:c r="D151" s="13"/>
      <x:c r="E151" s="14"/>
      <x:c r="F151" s="14"/>
      <x:c r="G151" s="15" t="str">
        <x:f>IF(H151="OK",ROUND(D151*E151-F151,2),"")</x:f>
      </x:c>
      <x:c r="H151" s="9" t="str">
        <x:f>IF(COUNTA(A151:F151)=0,"",IF(NOT(ISNUMBER(A151)),"Fecha no válida",IF(OR(A151&lt;DATE(2000,1,1),A151&gt;DATE(2099,12,31),A151&lt;&gt;INT(A151)),"Fecha no válida",IF(OR(B151="",B151&lt;&gt;TRIM(B151),ISNUMBER(SEARCH("~*",B151)),ISNUMBER(SEARCH("~?",B151)),ISNUMBER(SEARCH("~~",B151))),"Revisa número venta",IF(COUNTIFS($B$10:$B$309,B151,$A$10:$A$309,"&lt;&gt;"&amp;A151)&gt;0,"Fechas distintas ticket",IF(C151="","Falta producto",IF(OR(NOT(ISNUMBER(D151)),D151&lt;=0),"Cantidad no válida",IF(OR(ISBLANK(E151),NOT(ISNUMBER(E151)),E151&lt;0),"Precio no válido",IF(OR(ISBLANK(F151),NOT(ISNUMBER(F151)),F151&lt;0,F151&gt;ROUND(D151*E151,2)),"Descuento no válido","OK")))))))))</x:f>
      </x:c>
      <x:c r="I151" s="9" t="n">
        <x:f>IF(B151="",0,IF(AND(COUNTIFS($B$10:B151,B151)=1,COUNTIFS($B$10:$B$309,B151,$H$10:$H$309,"&lt;&gt;OK")=0),1,0))</x:f>
        <x:v>0</x:v>
      </x:c>
      <x:c r="J151" s="15" t="str">
        <x:f>IF(AND(I151=1,H151="OK",COUNTIFS($B$10:$B$309,B151,$H$10:$H$309,"&lt;&gt;OK")=0),SUMIFS($G$10:$G$309,$B$10:$B$309,B151),"")</x:f>
      </x:c>
      <x:c r="K151" s="15" t="str">
        <x:f>IF(ISNUMBER(J151),SUMIFS('Cobros'!$D$10:$D$309,'Cobros'!$B$10:$B$309,B151,'Cobros'!$E$10:$E$309,"OK"),"")</x:f>
      </x:c>
      <x:c r="L151" s="15" t="str">
        <x:f>IF(ISNUMBER(J151),MAX(ROUND(J151-K151,2),0),"")</x:f>
      </x:c>
      <x:c r="M151" s="15" t="str">
        <x:f>IF(ISNUMBER(J151),MAX(ROUND(K151-J151,2),0),"")</x:f>
      </x:c>
      <x:c r="N151" s="9" t="str">
        <x:f>IF(B151="","",IF(COUNTIFS($B$10:$B$309,B151,$H$10:$H$309,"&lt;&gt;OK")&gt;0,"Revisar ticket",IF(I151&lt;&gt;1,"Ver primera línea",IF(M151&gt;0,"Exceso de cobro",IF(L151=0,"Cobrado",IF(K151&gt;0,"Cobro parcial","Pendiente"))))))</x:f>
      </x:c>
    </x:row>
    <x:row r="152" ht="30" customHeight="1">
      <x:c r="A152" s="11"/>
      <x:c r="B152" s="12"/>
      <x:c r="C152" s="10"/>
      <x:c r="D152" s="13"/>
      <x:c r="E152" s="14"/>
      <x:c r="F152" s="14"/>
      <x:c r="G152" s="15" t="str">
        <x:f>IF(H152="OK",ROUND(D152*E152-F152,2),"")</x:f>
      </x:c>
      <x:c r="H152" s="9" t="str">
        <x:f>IF(COUNTA(A152:F152)=0,"",IF(NOT(ISNUMBER(A152)),"Fecha no válida",IF(OR(A152&lt;DATE(2000,1,1),A152&gt;DATE(2099,12,31),A152&lt;&gt;INT(A152)),"Fecha no válida",IF(OR(B152="",B152&lt;&gt;TRIM(B152),ISNUMBER(SEARCH("~*",B152)),ISNUMBER(SEARCH("~?",B152)),ISNUMBER(SEARCH("~~",B152))),"Revisa número venta",IF(COUNTIFS($B$10:$B$309,B152,$A$10:$A$309,"&lt;&gt;"&amp;A152)&gt;0,"Fechas distintas ticket",IF(C152="","Falta producto",IF(OR(NOT(ISNUMBER(D152)),D152&lt;=0),"Cantidad no válida",IF(OR(ISBLANK(E152),NOT(ISNUMBER(E152)),E152&lt;0),"Precio no válido",IF(OR(ISBLANK(F152),NOT(ISNUMBER(F152)),F152&lt;0,F152&gt;ROUND(D152*E152,2)),"Descuento no válido","OK")))))))))</x:f>
      </x:c>
      <x:c r="I152" s="9" t="n">
        <x:f>IF(B152="",0,IF(AND(COUNTIFS($B$10:B152,B152)=1,COUNTIFS($B$10:$B$309,B152,$H$10:$H$309,"&lt;&gt;OK")=0),1,0))</x:f>
        <x:v>0</x:v>
      </x:c>
      <x:c r="J152" s="15" t="str">
        <x:f>IF(AND(I152=1,H152="OK",COUNTIFS($B$10:$B$309,B152,$H$10:$H$309,"&lt;&gt;OK")=0),SUMIFS($G$10:$G$309,$B$10:$B$309,B152),"")</x:f>
      </x:c>
      <x:c r="K152" s="15" t="str">
        <x:f>IF(ISNUMBER(J152),SUMIFS('Cobros'!$D$10:$D$309,'Cobros'!$B$10:$B$309,B152,'Cobros'!$E$10:$E$309,"OK"),"")</x:f>
      </x:c>
      <x:c r="L152" s="15" t="str">
        <x:f>IF(ISNUMBER(J152),MAX(ROUND(J152-K152,2),0),"")</x:f>
      </x:c>
      <x:c r="M152" s="15" t="str">
        <x:f>IF(ISNUMBER(J152),MAX(ROUND(K152-J152,2),0),"")</x:f>
      </x:c>
      <x:c r="N152" s="9" t="str">
        <x:f>IF(B152="","",IF(COUNTIFS($B$10:$B$309,B152,$H$10:$H$309,"&lt;&gt;OK")&gt;0,"Revisar ticket",IF(I152&lt;&gt;1,"Ver primera línea",IF(M152&gt;0,"Exceso de cobro",IF(L152=0,"Cobrado",IF(K152&gt;0,"Cobro parcial","Pendiente"))))))</x:f>
      </x:c>
    </x:row>
    <x:row r="153" ht="30" customHeight="1">
      <x:c r="A153" s="11"/>
      <x:c r="B153" s="12"/>
      <x:c r="C153" s="10"/>
      <x:c r="D153" s="13"/>
      <x:c r="E153" s="14"/>
      <x:c r="F153" s="14"/>
      <x:c r="G153" s="15" t="str">
        <x:f>IF(H153="OK",ROUND(D153*E153-F153,2),"")</x:f>
      </x:c>
      <x:c r="H153" s="9" t="str">
        <x:f>IF(COUNTA(A153:F153)=0,"",IF(NOT(ISNUMBER(A153)),"Fecha no válida",IF(OR(A153&lt;DATE(2000,1,1),A153&gt;DATE(2099,12,31),A153&lt;&gt;INT(A153)),"Fecha no válida",IF(OR(B153="",B153&lt;&gt;TRIM(B153),ISNUMBER(SEARCH("~*",B153)),ISNUMBER(SEARCH("~?",B153)),ISNUMBER(SEARCH("~~",B153))),"Revisa número venta",IF(COUNTIFS($B$10:$B$309,B153,$A$10:$A$309,"&lt;&gt;"&amp;A153)&gt;0,"Fechas distintas ticket",IF(C153="","Falta producto",IF(OR(NOT(ISNUMBER(D153)),D153&lt;=0),"Cantidad no válida",IF(OR(ISBLANK(E153),NOT(ISNUMBER(E153)),E153&lt;0),"Precio no válido",IF(OR(ISBLANK(F153),NOT(ISNUMBER(F153)),F153&lt;0,F153&gt;ROUND(D153*E153,2)),"Descuento no válido","OK")))))))))</x:f>
      </x:c>
      <x:c r="I153" s="9" t="n">
        <x:f>IF(B153="",0,IF(AND(COUNTIFS($B$10:B153,B153)=1,COUNTIFS($B$10:$B$309,B153,$H$10:$H$309,"&lt;&gt;OK")=0),1,0))</x:f>
        <x:v>0</x:v>
      </x:c>
      <x:c r="J153" s="15" t="str">
        <x:f>IF(AND(I153=1,H153="OK",COUNTIFS($B$10:$B$309,B153,$H$10:$H$309,"&lt;&gt;OK")=0),SUMIFS($G$10:$G$309,$B$10:$B$309,B153),"")</x:f>
      </x:c>
      <x:c r="K153" s="15" t="str">
        <x:f>IF(ISNUMBER(J153),SUMIFS('Cobros'!$D$10:$D$309,'Cobros'!$B$10:$B$309,B153,'Cobros'!$E$10:$E$309,"OK"),"")</x:f>
      </x:c>
      <x:c r="L153" s="15" t="str">
        <x:f>IF(ISNUMBER(J153),MAX(ROUND(J153-K153,2),0),"")</x:f>
      </x:c>
      <x:c r="M153" s="15" t="str">
        <x:f>IF(ISNUMBER(J153),MAX(ROUND(K153-J153,2),0),"")</x:f>
      </x:c>
      <x:c r="N153" s="9" t="str">
        <x:f>IF(B153="","",IF(COUNTIFS($B$10:$B$309,B153,$H$10:$H$309,"&lt;&gt;OK")&gt;0,"Revisar ticket",IF(I153&lt;&gt;1,"Ver primera línea",IF(M153&gt;0,"Exceso de cobro",IF(L153=0,"Cobrado",IF(K153&gt;0,"Cobro parcial","Pendiente"))))))</x:f>
      </x:c>
    </x:row>
    <x:row r="154" ht="30" customHeight="1">
      <x:c r="A154" s="11"/>
      <x:c r="B154" s="12"/>
      <x:c r="C154" s="10"/>
      <x:c r="D154" s="13"/>
      <x:c r="E154" s="14"/>
      <x:c r="F154" s="14"/>
      <x:c r="G154" s="15" t="str">
        <x:f>IF(H154="OK",ROUND(D154*E154-F154,2),"")</x:f>
      </x:c>
      <x:c r="H154" s="9" t="str">
        <x:f>IF(COUNTA(A154:F154)=0,"",IF(NOT(ISNUMBER(A154)),"Fecha no válida",IF(OR(A154&lt;DATE(2000,1,1),A154&gt;DATE(2099,12,31),A154&lt;&gt;INT(A154)),"Fecha no válida",IF(OR(B154="",B154&lt;&gt;TRIM(B154),ISNUMBER(SEARCH("~*",B154)),ISNUMBER(SEARCH("~?",B154)),ISNUMBER(SEARCH("~~",B154))),"Revisa número venta",IF(COUNTIFS($B$10:$B$309,B154,$A$10:$A$309,"&lt;&gt;"&amp;A154)&gt;0,"Fechas distintas ticket",IF(C154="","Falta producto",IF(OR(NOT(ISNUMBER(D154)),D154&lt;=0),"Cantidad no válida",IF(OR(ISBLANK(E154),NOT(ISNUMBER(E154)),E154&lt;0),"Precio no válido",IF(OR(ISBLANK(F154),NOT(ISNUMBER(F154)),F154&lt;0,F154&gt;ROUND(D154*E154,2)),"Descuento no válido","OK")))))))))</x:f>
      </x:c>
      <x:c r="I154" s="9" t="n">
        <x:f>IF(B154="",0,IF(AND(COUNTIFS($B$10:B154,B154)=1,COUNTIFS($B$10:$B$309,B154,$H$10:$H$309,"&lt;&gt;OK")=0),1,0))</x:f>
        <x:v>0</x:v>
      </x:c>
      <x:c r="J154" s="15" t="str">
        <x:f>IF(AND(I154=1,H154="OK",COUNTIFS($B$10:$B$309,B154,$H$10:$H$309,"&lt;&gt;OK")=0),SUMIFS($G$10:$G$309,$B$10:$B$309,B154),"")</x:f>
      </x:c>
      <x:c r="K154" s="15" t="str">
        <x:f>IF(ISNUMBER(J154),SUMIFS('Cobros'!$D$10:$D$309,'Cobros'!$B$10:$B$309,B154,'Cobros'!$E$10:$E$309,"OK"),"")</x:f>
      </x:c>
      <x:c r="L154" s="15" t="str">
        <x:f>IF(ISNUMBER(J154),MAX(ROUND(J154-K154,2),0),"")</x:f>
      </x:c>
      <x:c r="M154" s="15" t="str">
        <x:f>IF(ISNUMBER(J154),MAX(ROUND(K154-J154,2),0),"")</x:f>
      </x:c>
      <x:c r="N154" s="9" t="str">
        <x:f>IF(B154="","",IF(COUNTIFS($B$10:$B$309,B154,$H$10:$H$309,"&lt;&gt;OK")&gt;0,"Revisar ticket",IF(I154&lt;&gt;1,"Ver primera línea",IF(M154&gt;0,"Exceso de cobro",IF(L154=0,"Cobrado",IF(K154&gt;0,"Cobro parcial","Pendiente"))))))</x:f>
      </x:c>
    </x:row>
    <x:row r="155" ht="30" customHeight="1">
      <x:c r="A155" s="11"/>
      <x:c r="B155" s="12"/>
      <x:c r="C155" s="10"/>
      <x:c r="D155" s="13"/>
      <x:c r="E155" s="14"/>
      <x:c r="F155" s="14"/>
      <x:c r="G155" s="15" t="str">
        <x:f>IF(H155="OK",ROUND(D155*E155-F155,2),"")</x:f>
      </x:c>
      <x:c r="H155" s="9" t="str">
        <x:f>IF(COUNTA(A155:F155)=0,"",IF(NOT(ISNUMBER(A155)),"Fecha no válida",IF(OR(A155&lt;DATE(2000,1,1),A155&gt;DATE(2099,12,31),A155&lt;&gt;INT(A155)),"Fecha no válida",IF(OR(B155="",B155&lt;&gt;TRIM(B155),ISNUMBER(SEARCH("~*",B155)),ISNUMBER(SEARCH("~?",B155)),ISNUMBER(SEARCH("~~",B155))),"Revisa número venta",IF(COUNTIFS($B$10:$B$309,B155,$A$10:$A$309,"&lt;&gt;"&amp;A155)&gt;0,"Fechas distintas ticket",IF(C155="","Falta producto",IF(OR(NOT(ISNUMBER(D155)),D155&lt;=0),"Cantidad no válida",IF(OR(ISBLANK(E155),NOT(ISNUMBER(E155)),E155&lt;0),"Precio no válido",IF(OR(ISBLANK(F155),NOT(ISNUMBER(F155)),F155&lt;0,F155&gt;ROUND(D155*E155,2)),"Descuento no válido","OK")))))))))</x:f>
      </x:c>
      <x:c r="I155" s="9" t="n">
        <x:f>IF(B155="",0,IF(AND(COUNTIFS($B$10:B155,B155)=1,COUNTIFS($B$10:$B$309,B155,$H$10:$H$309,"&lt;&gt;OK")=0),1,0))</x:f>
        <x:v>0</x:v>
      </x:c>
      <x:c r="J155" s="15" t="str">
        <x:f>IF(AND(I155=1,H155="OK",COUNTIFS($B$10:$B$309,B155,$H$10:$H$309,"&lt;&gt;OK")=0),SUMIFS($G$10:$G$309,$B$10:$B$309,B155),"")</x:f>
      </x:c>
      <x:c r="K155" s="15" t="str">
        <x:f>IF(ISNUMBER(J155),SUMIFS('Cobros'!$D$10:$D$309,'Cobros'!$B$10:$B$309,B155,'Cobros'!$E$10:$E$309,"OK"),"")</x:f>
      </x:c>
      <x:c r="L155" s="15" t="str">
        <x:f>IF(ISNUMBER(J155),MAX(ROUND(J155-K155,2),0),"")</x:f>
      </x:c>
      <x:c r="M155" s="15" t="str">
        <x:f>IF(ISNUMBER(J155),MAX(ROUND(K155-J155,2),0),"")</x:f>
      </x:c>
      <x:c r="N155" s="9" t="str">
        <x:f>IF(B155="","",IF(COUNTIFS($B$10:$B$309,B155,$H$10:$H$309,"&lt;&gt;OK")&gt;0,"Revisar ticket",IF(I155&lt;&gt;1,"Ver primera línea",IF(M155&gt;0,"Exceso de cobro",IF(L155=0,"Cobrado",IF(K155&gt;0,"Cobro parcial","Pendiente"))))))</x:f>
      </x:c>
    </x:row>
    <x:row r="156" ht="30" customHeight="1">
      <x:c r="A156" s="11"/>
      <x:c r="B156" s="12"/>
      <x:c r="C156" s="10"/>
      <x:c r="D156" s="13"/>
      <x:c r="E156" s="14"/>
      <x:c r="F156" s="14"/>
      <x:c r="G156" s="15" t="str">
        <x:f>IF(H156="OK",ROUND(D156*E156-F156,2),"")</x:f>
      </x:c>
      <x:c r="H156" s="9" t="str">
        <x:f>IF(COUNTA(A156:F156)=0,"",IF(NOT(ISNUMBER(A156)),"Fecha no válida",IF(OR(A156&lt;DATE(2000,1,1),A156&gt;DATE(2099,12,31),A156&lt;&gt;INT(A156)),"Fecha no válida",IF(OR(B156="",B156&lt;&gt;TRIM(B156),ISNUMBER(SEARCH("~*",B156)),ISNUMBER(SEARCH("~?",B156)),ISNUMBER(SEARCH("~~",B156))),"Revisa número venta",IF(COUNTIFS($B$10:$B$309,B156,$A$10:$A$309,"&lt;&gt;"&amp;A156)&gt;0,"Fechas distintas ticket",IF(C156="","Falta producto",IF(OR(NOT(ISNUMBER(D156)),D156&lt;=0),"Cantidad no válida",IF(OR(ISBLANK(E156),NOT(ISNUMBER(E156)),E156&lt;0),"Precio no válido",IF(OR(ISBLANK(F156),NOT(ISNUMBER(F156)),F156&lt;0,F156&gt;ROUND(D156*E156,2)),"Descuento no válido","OK")))))))))</x:f>
      </x:c>
      <x:c r="I156" s="9" t="n">
        <x:f>IF(B156="",0,IF(AND(COUNTIFS($B$10:B156,B156)=1,COUNTIFS($B$10:$B$309,B156,$H$10:$H$309,"&lt;&gt;OK")=0),1,0))</x:f>
        <x:v>0</x:v>
      </x:c>
      <x:c r="J156" s="15" t="str">
        <x:f>IF(AND(I156=1,H156="OK",COUNTIFS($B$10:$B$309,B156,$H$10:$H$309,"&lt;&gt;OK")=0),SUMIFS($G$10:$G$309,$B$10:$B$309,B156),"")</x:f>
      </x:c>
      <x:c r="K156" s="15" t="str">
        <x:f>IF(ISNUMBER(J156),SUMIFS('Cobros'!$D$10:$D$309,'Cobros'!$B$10:$B$309,B156,'Cobros'!$E$10:$E$309,"OK"),"")</x:f>
      </x:c>
      <x:c r="L156" s="15" t="str">
        <x:f>IF(ISNUMBER(J156),MAX(ROUND(J156-K156,2),0),"")</x:f>
      </x:c>
      <x:c r="M156" s="15" t="str">
        <x:f>IF(ISNUMBER(J156),MAX(ROUND(K156-J156,2),0),"")</x:f>
      </x:c>
      <x:c r="N156" s="9" t="str">
        <x:f>IF(B156="","",IF(COUNTIFS($B$10:$B$309,B156,$H$10:$H$309,"&lt;&gt;OK")&gt;0,"Revisar ticket",IF(I156&lt;&gt;1,"Ver primera línea",IF(M156&gt;0,"Exceso de cobro",IF(L156=0,"Cobrado",IF(K156&gt;0,"Cobro parcial","Pendiente"))))))</x:f>
      </x:c>
    </x:row>
    <x:row r="157" ht="30" customHeight="1">
      <x:c r="A157" s="11"/>
      <x:c r="B157" s="12"/>
      <x:c r="C157" s="10"/>
      <x:c r="D157" s="13"/>
      <x:c r="E157" s="14"/>
      <x:c r="F157" s="14"/>
      <x:c r="G157" s="15" t="str">
        <x:f>IF(H157="OK",ROUND(D157*E157-F157,2),"")</x:f>
      </x:c>
      <x:c r="H157" s="9" t="str">
        <x:f>IF(COUNTA(A157:F157)=0,"",IF(NOT(ISNUMBER(A157)),"Fecha no válida",IF(OR(A157&lt;DATE(2000,1,1),A157&gt;DATE(2099,12,31),A157&lt;&gt;INT(A157)),"Fecha no válida",IF(OR(B157="",B157&lt;&gt;TRIM(B157),ISNUMBER(SEARCH("~*",B157)),ISNUMBER(SEARCH("~?",B157)),ISNUMBER(SEARCH("~~",B157))),"Revisa número venta",IF(COUNTIFS($B$10:$B$309,B157,$A$10:$A$309,"&lt;&gt;"&amp;A157)&gt;0,"Fechas distintas ticket",IF(C157="","Falta producto",IF(OR(NOT(ISNUMBER(D157)),D157&lt;=0),"Cantidad no válida",IF(OR(ISBLANK(E157),NOT(ISNUMBER(E157)),E157&lt;0),"Precio no válido",IF(OR(ISBLANK(F157),NOT(ISNUMBER(F157)),F157&lt;0,F157&gt;ROUND(D157*E157,2)),"Descuento no válido","OK")))))))))</x:f>
      </x:c>
      <x:c r="I157" s="9" t="n">
        <x:f>IF(B157="",0,IF(AND(COUNTIFS($B$10:B157,B157)=1,COUNTIFS($B$10:$B$309,B157,$H$10:$H$309,"&lt;&gt;OK")=0),1,0))</x:f>
        <x:v>0</x:v>
      </x:c>
      <x:c r="J157" s="15" t="str">
        <x:f>IF(AND(I157=1,H157="OK",COUNTIFS($B$10:$B$309,B157,$H$10:$H$309,"&lt;&gt;OK")=0),SUMIFS($G$10:$G$309,$B$10:$B$309,B157),"")</x:f>
      </x:c>
      <x:c r="K157" s="15" t="str">
        <x:f>IF(ISNUMBER(J157),SUMIFS('Cobros'!$D$10:$D$309,'Cobros'!$B$10:$B$309,B157,'Cobros'!$E$10:$E$309,"OK"),"")</x:f>
      </x:c>
      <x:c r="L157" s="15" t="str">
        <x:f>IF(ISNUMBER(J157),MAX(ROUND(J157-K157,2),0),"")</x:f>
      </x:c>
      <x:c r="M157" s="15" t="str">
        <x:f>IF(ISNUMBER(J157),MAX(ROUND(K157-J157,2),0),"")</x:f>
      </x:c>
      <x:c r="N157" s="9" t="str">
        <x:f>IF(B157="","",IF(COUNTIFS($B$10:$B$309,B157,$H$10:$H$309,"&lt;&gt;OK")&gt;0,"Revisar ticket",IF(I157&lt;&gt;1,"Ver primera línea",IF(M157&gt;0,"Exceso de cobro",IF(L157=0,"Cobrado",IF(K157&gt;0,"Cobro parcial","Pendiente"))))))</x:f>
      </x:c>
    </x:row>
    <x:row r="158" ht="30" customHeight="1">
      <x:c r="A158" s="11"/>
      <x:c r="B158" s="12"/>
      <x:c r="C158" s="10"/>
      <x:c r="D158" s="13"/>
      <x:c r="E158" s="14"/>
      <x:c r="F158" s="14"/>
      <x:c r="G158" s="15" t="str">
        <x:f>IF(H158="OK",ROUND(D158*E158-F158,2),"")</x:f>
      </x:c>
      <x:c r="H158" s="9" t="str">
        <x:f>IF(COUNTA(A158:F158)=0,"",IF(NOT(ISNUMBER(A158)),"Fecha no válida",IF(OR(A158&lt;DATE(2000,1,1),A158&gt;DATE(2099,12,31),A158&lt;&gt;INT(A158)),"Fecha no válida",IF(OR(B158="",B158&lt;&gt;TRIM(B158),ISNUMBER(SEARCH("~*",B158)),ISNUMBER(SEARCH("~?",B158)),ISNUMBER(SEARCH("~~",B158))),"Revisa número venta",IF(COUNTIFS($B$10:$B$309,B158,$A$10:$A$309,"&lt;&gt;"&amp;A158)&gt;0,"Fechas distintas ticket",IF(C158="","Falta producto",IF(OR(NOT(ISNUMBER(D158)),D158&lt;=0),"Cantidad no válida",IF(OR(ISBLANK(E158),NOT(ISNUMBER(E158)),E158&lt;0),"Precio no válido",IF(OR(ISBLANK(F158),NOT(ISNUMBER(F158)),F158&lt;0,F158&gt;ROUND(D158*E158,2)),"Descuento no válido","OK")))))))))</x:f>
      </x:c>
      <x:c r="I158" s="9" t="n">
        <x:f>IF(B158="",0,IF(AND(COUNTIFS($B$10:B158,B158)=1,COUNTIFS($B$10:$B$309,B158,$H$10:$H$309,"&lt;&gt;OK")=0),1,0))</x:f>
        <x:v>0</x:v>
      </x:c>
      <x:c r="J158" s="15" t="str">
        <x:f>IF(AND(I158=1,H158="OK",COUNTIFS($B$10:$B$309,B158,$H$10:$H$309,"&lt;&gt;OK")=0),SUMIFS($G$10:$G$309,$B$10:$B$309,B158),"")</x:f>
      </x:c>
      <x:c r="K158" s="15" t="str">
        <x:f>IF(ISNUMBER(J158),SUMIFS('Cobros'!$D$10:$D$309,'Cobros'!$B$10:$B$309,B158,'Cobros'!$E$10:$E$309,"OK"),"")</x:f>
      </x:c>
      <x:c r="L158" s="15" t="str">
        <x:f>IF(ISNUMBER(J158),MAX(ROUND(J158-K158,2),0),"")</x:f>
      </x:c>
      <x:c r="M158" s="15" t="str">
        <x:f>IF(ISNUMBER(J158),MAX(ROUND(K158-J158,2),0),"")</x:f>
      </x:c>
      <x:c r="N158" s="9" t="str">
        <x:f>IF(B158="","",IF(COUNTIFS($B$10:$B$309,B158,$H$10:$H$309,"&lt;&gt;OK")&gt;0,"Revisar ticket",IF(I158&lt;&gt;1,"Ver primera línea",IF(M158&gt;0,"Exceso de cobro",IF(L158=0,"Cobrado",IF(K158&gt;0,"Cobro parcial","Pendiente"))))))</x:f>
      </x:c>
    </x:row>
    <x:row r="159" ht="30" customHeight="1">
      <x:c r="A159" s="11"/>
      <x:c r="B159" s="12"/>
      <x:c r="C159" s="10"/>
      <x:c r="D159" s="13"/>
      <x:c r="E159" s="14"/>
      <x:c r="F159" s="14"/>
      <x:c r="G159" s="15" t="str">
        <x:f>IF(H159="OK",ROUND(D159*E159-F159,2),"")</x:f>
      </x:c>
      <x:c r="H159" s="9" t="str">
        <x:f>IF(COUNTA(A159:F159)=0,"",IF(NOT(ISNUMBER(A159)),"Fecha no válida",IF(OR(A159&lt;DATE(2000,1,1),A159&gt;DATE(2099,12,31),A159&lt;&gt;INT(A159)),"Fecha no válida",IF(OR(B159="",B159&lt;&gt;TRIM(B159),ISNUMBER(SEARCH("~*",B159)),ISNUMBER(SEARCH("~?",B159)),ISNUMBER(SEARCH("~~",B159))),"Revisa número venta",IF(COUNTIFS($B$10:$B$309,B159,$A$10:$A$309,"&lt;&gt;"&amp;A159)&gt;0,"Fechas distintas ticket",IF(C159="","Falta producto",IF(OR(NOT(ISNUMBER(D159)),D159&lt;=0),"Cantidad no válida",IF(OR(ISBLANK(E159),NOT(ISNUMBER(E159)),E159&lt;0),"Precio no válido",IF(OR(ISBLANK(F159),NOT(ISNUMBER(F159)),F159&lt;0,F159&gt;ROUND(D159*E159,2)),"Descuento no válido","OK")))))))))</x:f>
      </x:c>
      <x:c r="I159" s="9" t="n">
        <x:f>IF(B159="",0,IF(AND(COUNTIFS($B$10:B159,B159)=1,COUNTIFS($B$10:$B$309,B159,$H$10:$H$309,"&lt;&gt;OK")=0),1,0))</x:f>
        <x:v>0</x:v>
      </x:c>
      <x:c r="J159" s="15" t="str">
        <x:f>IF(AND(I159=1,H159="OK",COUNTIFS($B$10:$B$309,B159,$H$10:$H$309,"&lt;&gt;OK")=0),SUMIFS($G$10:$G$309,$B$10:$B$309,B159),"")</x:f>
      </x:c>
      <x:c r="K159" s="15" t="str">
        <x:f>IF(ISNUMBER(J159),SUMIFS('Cobros'!$D$10:$D$309,'Cobros'!$B$10:$B$309,B159,'Cobros'!$E$10:$E$309,"OK"),"")</x:f>
      </x:c>
      <x:c r="L159" s="15" t="str">
        <x:f>IF(ISNUMBER(J159),MAX(ROUND(J159-K159,2),0),"")</x:f>
      </x:c>
      <x:c r="M159" s="15" t="str">
        <x:f>IF(ISNUMBER(J159),MAX(ROUND(K159-J159,2),0),"")</x:f>
      </x:c>
      <x:c r="N159" s="9" t="str">
        <x:f>IF(B159="","",IF(COUNTIFS($B$10:$B$309,B159,$H$10:$H$309,"&lt;&gt;OK")&gt;0,"Revisar ticket",IF(I159&lt;&gt;1,"Ver primera línea",IF(M159&gt;0,"Exceso de cobro",IF(L159=0,"Cobrado",IF(K159&gt;0,"Cobro parcial","Pendiente"))))))</x:f>
      </x:c>
    </x:row>
    <x:row r="160" ht="30" customHeight="1">
      <x:c r="A160" s="11"/>
      <x:c r="B160" s="12"/>
      <x:c r="C160" s="10"/>
      <x:c r="D160" s="13"/>
      <x:c r="E160" s="14"/>
      <x:c r="F160" s="14"/>
      <x:c r="G160" s="15" t="str">
        <x:f>IF(H160="OK",ROUND(D160*E160-F160,2),"")</x:f>
      </x:c>
      <x:c r="H160" s="9" t="str">
        <x:f>IF(COUNTA(A160:F160)=0,"",IF(NOT(ISNUMBER(A160)),"Fecha no válida",IF(OR(A160&lt;DATE(2000,1,1),A160&gt;DATE(2099,12,31),A160&lt;&gt;INT(A160)),"Fecha no válida",IF(OR(B160="",B160&lt;&gt;TRIM(B160),ISNUMBER(SEARCH("~*",B160)),ISNUMBER(SEARCH("~?",B160)),ISNUMBER(SEARCH("~~",B160))),"Revisa número venta",IF(COUNTIFS($B$10:$B$309,B160,$A$10:$A$309,"&lt;&gt;"&amp;A160)&gt;0,"Fechas distintas ticket",IF(C160="","Falta producto",IF(OR(NOT(ISNUMBER(D160)),D160&lt;=0),"Cantidad no válida",IF(OR(ISBLANK(E160),NOT(ISNUMBER(E160)),E160&lt;0),"Precio no válido",IF(OR(ISBLANK(F160),NOT(ISNUMBER(F160)),F160&lt;0,F160&gt;ROUND(D160*E160,2)),"Descuento no válido","OK")))))))))</x:f>
      </x:c>
      <x:c r="I160" s="9" t="n">
        <x:f>IF(B160="",0,IF(AND(COUNTIFS($B$10:B160,B160)=1,COUNTIFS($B$10:$B$309,B160,$H$10:$H$309,"&lt;&gt;OK")=0),1,0))</x:f>
        <x:v>0</x:v>
      </x:c>
      <x:c r="J160" s="15" t="str">
        <x:f>IF(AND(I160=1,H160="OK",COUNTIFS($B$10:$B$309,B160,$H$10:$H$309,"&lt;&gt;OK")=0),SUMIFS($G$10:$G$309,$B$10:$B$309,B160),"")</x:f>
      </x:c>
      <x:c r="K160" s="15" t="str">
        <x:f>IF(ISNUMBER(J160),SUMIFS('Cobros'!$D$10:$D$309,'Cobros'!$B$10:$B$309,B160,'Cobros'!$E$10:$E$309,"OK"),"")</x:f>
      </x:c>
      <x:c r="L160" s="15" t="str">
        <x:f>IF(ISNUMBER(J160),MAX(ROUND(J160-K160,2),0),"")</x:f>
      </x:c>
      <x:c r="M160" s="15" t="str">
        <x:f>IF(ISNUMBER(J160),MAX(ROUND(K160-J160,2),0),"")</x:f>
      </x:c>
      <x:c r="N160" s="9" t="str">
        <x:f>IF(B160="","",IF(COUNTIFS($B$10:$B$309,B160,$H$10:$H$309,"&lt;&gt;OK")&gt;0,"Revisar ticket",IF(I160&lt;&gt;1,"Ver primera línea",IF(M160&gt;0,"Exceso de cobro",IF(L160=0,"Cobrado",IF(K160&gt;0,"Cobro parcial","Pendiente"))))))</x:f>
      </x:c>
    </x:row>
    <x:row r="161" ht="30" customHeight="1">
      <x:c r="A161" s="11"/>
      <x:c r="B161" s="12"/>
      <x:c r="C161" s="10"/>
      <x:c r="D161" s="13"/>
      <x:c r="E161" s="14"/>
      <x:c r="F161" s="14"/>
      <x:c r="G161" s="15" t="str">
        <x:f>IF(H161="OK",ROUND(D161*E161-F161,2),"")</x:f>
      </x:c>
      <x:c r="H161" s="9" t="str">
        <x:f>IF(COUNTA(A161:F161)=0,"",IF(NOT(ISNUMBER(A161)),"Fecha no válida",IF(OR(A161&lt;DATE(2000,1,1),A161&gt;DATE(2099,12,31),A161&lt;&gt;INT(A161)),"Fecha no válida",IF(OR(B161="",B161&lt;&gt;TRIM(B161),ISNUMBER(SEARCH("~*",B161)),ISNUMBER(SEARCH("~?",B161)),ISNUMBER(SEARCH("~~",B161))),"Revisa número venta",IF(COUNTIFS($B$10:$B$309,B161,$A$10:$A$309,"&lt;&gt;"&amp;A161)&gt;0,"Fechas distintas ticket",IF(C161="","Falta producto",IF(OR(NOT(ISNUMBER(D161)),D161&lt;=0),"Cantidad no válida",IF(OR(ISBLANK(E161),NOT(ISNUMBER(E161)),E161&lt;0),"Precio no válido",IF(OR(ISBLANK(F161),NOT(ISNUMBER(F161)),F161&lt;0,F161&gt;ROUND(D161*E161,2)),"Descuento no válido","OK")))))))))</x:f>
      </x:c>
      <x:c r="I161" s="9" t="n">
        <x:f>IF(B161="",0,IF(AND(COUNTIFS($B$10:B161,B161)=1,COUNTIFS($B$10:$B$309,B161,$H$10:$H$309,"&lt;&gt;OK")=0),1,0))</x:f>
        <x:v>0</x:v>
      </x:c>
      <x:c r="J161" s="15" t="str">
        <x:f>IF(AND(I161=1,H161="OK",COUNTIFS($B$10:$B$309,B161,$H$10:$H$309,"&lt;&gt;OK")=0),SUMIFS($G$10:$G$309,$B$10:$B$309,B161),"")</x:f>
      </x:c>
      <x:c r="K161" s="15" t="str">
        <x:f>IF(ISNUMBER(J161),SUMIFS('Cobros'!$D$10:$D$309,'Cobros'!$B$10:$B$309,B161,'Cobros'!$E$10:$E$309,"OK"),"")</x:f>
      </x:c>
      <x:c r="L161" s="15" t="str">
        <x:f>IF(ISNUMBER(J161),MAX(ROUND(J161-K161,2),0),"")</x:f>
      </x:c>
      <x:c r="M161" s="15" t="str">
        <x:f>IF(ISNUMBER(J161),MAX(ROUND(K161-J161,2),0),"")</x:f>
      </x:c>
      <x:c r="N161" s="9" t="str">
        <x:f>IF(B161="","",IF(COUNTIFS($B$10:$B$309,B161,$H$10:$H$309,"&lt;&gt;OK")&gt;0,"Revisar ticket",IF(I161&lt;&gt;1,"Ver primera línea",IF(M161&gt;0,"Exceso de cobro",IF(L161=0,"Cobrado",IF(K161&gt;0,"Cobro parcial","Pendiente"))))))</x:f>
      </x:c>
    </x:row>
    <x:row r="162" ht="30" customHeight="1">
      <x:c r="A162" s="11"/>
      <x:c r="B162" s="12"/>
      <x:c r="C162" s="10"/>
      <x:c r="D162" s="13"/>
      <x:c r="E162" s="14"/>
      <x:c r="F162" s="14"/>
      <x:c r="G162" s="15" t="str">
        <x:f>IF(H162="OK",ROUND(D162*E162-F162,2),"")</x:f>
      </x:c>
      <x:c r="H162" s="9" t="str">
        <x:f>IF(COUNTA(A162:F162)=0,"",IF(NOT(ISNUMBER(A162)),"Fecha no válida",IF(OR(A162&lt;DATE(2000,1,1),A162&gt;DATE(2099,12,31),A162&lt;&gt;INT(A162)),"Fecha no válida",IF(OR(B162="",B162&lt;&gt;TRIM(B162),ISNUMBER(SEARCH("~*",B162)),ISNUMBER(SEARCH("~?",B162)),ISNUMBER(SEARCH("~~",B162))),"Revisa número venta",IF(COUNTIFS($B$10:$B$309,B162,$A$10:$A$309,"&lt;&gt;"&amp;A162)&gt;0,"Fechas distintas ticket",IF(C162="","Falta producto",IF(OR(NOT(ISNUMBER(D162)),D162&lt;=0),"Cantidad no válida",IF(OR(ISBLANK(E162),NOT(ISNUMBER(E162)),E162&lt;0),"Precio no válido",IF(OR(ISBLANK(F162),NOT(ISNUMBER(F162)),F162&lt;0,F162&gt;ROUND(D162*E162,2)),"Descuento no válido","OK")))))))))</x:f>
      </x:c>
      <x:c r="I162" s="9" t="n">
        <x:f>IF(B162="",0,IF(AND(COUNTIFS($B$10:B162,B162)=1,COUNTIFS($B$10:$B$309,B162,$H$10:$H$309,"&lt;&gt;OK")=0),1,0))</x:f>
        <x:v>0</x:v>
      </x:c>
      <x:c r="J162" s="15" t="str">
        <x:f>IF(AND(I162=1,H162="OK",COUNTIFS($B$10:$B$309,B162,$H$10:$H$309,"&lt;&gt;OK")=0),SUMIFS($G$10:$G$309,$B$10:$B$309,B162),"")</x:f>
      </x:c>
      <x:c r="K162" s="15" t="str">
        <x:f>IF(ISNUMBER(J162),SUMIFS('Cobros'!$D$10:$D$309,'Cobros'!$B$10:$B$309,B162,'Cobros'!$E$10:$E$309,"OK"),"")</x:f>
      </x:c>
      <x:c r="L162" s="15" t="str">
        <x:f>IF(ISNUMBER(J162),MAX(ROUND(J162-K162,2),0),"")</x:f>
      </x:c>
      <x:c r="M162" s="15" t="str">
        <x:f>IF(ISNUMBER(J162),MAX(ROUND(K162-J162,2),0),"")</x:f>
      </x:c>
      <x:c r="N162" s="9" t="str">
        <x:f>IF(B162="","",IF(COUNTIFS($B$10:$B$309,B162,$H$10:$H$309,"&lt;&gt;OK")&gt;0,"Revisar ticket",IF(I162&lt;&gt;1,"Ver primera línea",IF(M162&gt;0,"Exceso de cobro",IF(L162=0,"Cobrado",IF(K162&gt;0,"Cobro parcial","Pendiente"))))))</x:f>
      </x:c>
    </x:row>
    <x:row r="163" ht="30" customHeight="1">
      <x:c r="A163" s="11"/>
      <x:c r="B163" s="12"/>
      <x:c r="C163" s="10"/>
      <x:c r="D163" s="13"/>
      <x:c r="E163" s="14"/>
      <x:c r="F163" s="14"/>
      <x:c r="G163" s="15" t="str">
        <x:f>IF(H163="OK",ROUND(D163*E163-F163,2),"")</x:f>
      </x:c>
      <x:c r="H163" s="9" t="str">
        <x:f>IF(COUNTA(A163:F163)=0,"",IF(NOT(ISNUMBER(A163)),"Fecha no válida",IF(OR(A163&lt;DATE(2000,1,1),A163&gt;DATE(2099,12,31),A163&lt;&gt;INT(A163)),"Fecha no válida",IF(OR(B163="",B163&lt;&gt;TRIM(B163),ISNUMBER(SEARCH("~*",B163)),ISNUMBER(SEARCH("~?",B163)),ISNUMBER(SEARCH("~~",B163))),"Revisa número venta",IF(COUNTIFS($B$10:$B$309,B163,$A$10:$A$309,"&lt;&gt;"&amp;A163)&gt;0,"Fechas distintas ticket",IF(C163="","Falta producto",IF(OR(NOT(ISNUMBER(D163)),D163&lt;=0),"Cantidad no válida",IF(OR(ISBLANK(E163),NOT(ISNUMBER(E163)),E163&lt;0),"Precio no válido",IF(OR(ISBLANK(F163),NOT(ISNUMBER(F163)),F163&lt;0,F163&gt;ROUND(D163*E163,2)),"Descuento no válido","OK")))))))))</x:f>
      </x:c>
      <x:c r="I163" s="9" t="n">
        <x:f>IF(B163="",0,IF(AND(COUNTIFS($B$10:B163,B163)=1,COUNTIFS($B$10:$B$309,B163,$H$10:$H$309,"&lt;&gt;OK")=0),1,0))</x:f>
        <x:v>0</x:v>
      </x:c>
      <x:c r="J163" s="15" t="str">
        <x:f>IF(AND(I163=1,H163="OK",COUNTIFS($B$10:$B$309,B163,$H$10:$H$309,"&lt;&gt;OK")=0),SUMIFS($G$10:$G$309,$B$10:$B$309,B163),"")</x:f>
      </x:c>
      <x:c r="K163" s="15" t="str">
        <x:f>IF(ISNUMBER(J163),SUMIFS('Cobros'!$D$10:$D$309,'Cobros'!$B$10:$B$309,B163,'Cobros'!$E$10:$E$309,"OK"),"")</x:f>
      </x:c>
      <x:c r="L163" s="15" t="str">
        <x:f>IF(ISNUMBER(J163),MAX(ROUND(J163-K163,2),0),"")</x:f>
      </x:c>
      <x:c r="M163" s="15" t="str">
        <x:f>IF(ISNUMBER(J163),MAX(ROUND(K163-J163,2),0),"")</x:f>
      </x:c>
      <x:c r="N163" s="9" t="str">
        <x:f>IF(B163="","",IF(COUNTIFS($B$10:$B$309,B163,$H$10:$H$309,"&lt;&gt;OK")&gt;0,"Revisar ticket",IF(I163&lt;&gt;1,"Ver primera línea",IF(M163&gt;0,"Exceso de cobro",IF(L163=0,"Cobrado",IF(K163&gt;0,"Cobro parcial","Pendiente"))))))</x:f>
      </x:c>
    </x:row>
    <x:row r="164" ht="30" customHeight="1">
      <x:c r="A164" s="11"/>
      <x:c r="B164" s="12"/>
      <x:c r="C164" s="10"/>
      <x:c r="D164" s="13"/>
      <x:c r="E164" s="14"/>
      <x:c r="F164" s="14"/>
      <x:c r="G164" s="15" t="str">
        <x:f>IF(H164="OK",ROUND(D164*E164-F164,2),"")</x:f>
      </x:c>
      <x:c r="H164" s="9" t="str">
        <x:f>IF(COUNTA(A164:F164)=0,"",IF(NOT(ISNUMBER(A164)),"Fecha no válida",IF(OR(A164&lt;DATE(2000,1,1),A164&gt;DATE(2099,12,31),A164&lt;&gt;INT(A164)),"Fecha no válida",IF(OR(B164="",B164&lt;&gt;TRIM(B164),ISNUMBER(SEARCH("~*",B164)),ISNUMBER(SEARCH("~?",B164)),ISNUMBER(SEARCH("~~",B164))),"Revisa número venta",IF(COUNTIFS($B$10:$B$309,B164,$A$10:$A$309,"&lt;&gt;"&amp;A164)&gt;0,"Fechas distintas ticket",IF(C164="","Falta producto",IF(OR(NOT(ISNUMBER(D164)),D164&lt;=0),"Cantidad no válida",IF(OR(ISBLANK(E164),NOT(ISNUMBER(E164)),E164&lt;0),"Precio no válido",IF(OR(ISBLANK(F164),NOT(ISNUMBER(F164)),F164&lt;0,F164&gt;ROUND(D164*E164,2)),"Descuento no válido","OK")))))))))</x:f>
      </x:c>
      <x:c r="I164" s="9" t="n">
        <x:f>IF(B164="",0,IF(AND(COUNTIFS($B$10:B164,B164)=1,COUNTIFS($B$10:$B$309,B164,$H$10:$H$309,"&lt;&gt;OK")=0),1,0))</x:f>
        <x:v>0</x:v>
      </x:c>
      <x:c r="J164" s="15" t="str">
        <x:f>IF(AND(I164=1,H164="OK",COUNTIFS($B$10:$B$309,B164,$H$10:$H$309,"&lt;&gt;OK")=0),SUMIFS($G$10:$G$309,$B$10:$B$309,B164),"")</x:f>
      </x:c>
      <x:c r="K164" s="15" t="str">
        <x:f>IF(ISNUMBER(J164),SUMIFS('Cobros'!$D$10:$D$309,'Cobros'!$B$10:$B$309,B164,'Cobros'!$E$10:$E$309,"OK"),"")</x:f>
      </x:c>
      <x:c r="L164" s="15" t="str">
        <x:f>IF(ISNUMBER(J164),MAX(ROUND(J164-K164,2),0),"")</x:f>
      </x:c>
      <x:c r="M164" s="15" t="str">
        <x:f>IF(ISNUMBER(J164),MAX(ROUND(K164-J164,2),0),"")</x:f>
      </x:c>
      <x:c r="N164" s="9" t="str">
        <x:f>IF(B164="","",IF(COUNTIFS($B$10:$B$309,B164,$H$10:$H$309,"&lt;&gt;OK")&gt;0,"Revisar ticket",IF(I164&lt;&gt;1,"Ver primera línea",IF(M164&gt;0,"Exceso de cobro",IF(L164=0,"Cobrado",IF(K164&gt;0,"Cobro parcial","Pendiente"))))))</x:f>
      </x:c>
    </x:row>
    <x:row r="165" ht="30" customHeight="1">
      <x:c r="A165" s="11"/>
      <x:c r="B165" s="12"/>
      <x:c r="C165" s="10"/>
      <x:c r="D165" s="13"/>
      <x:c r="E165" s="14"/>
      <x:c r="F165" s="14"/>
      <x:c r="G165" s="15" t="str">
        <x:f>IF(H165="OK",ROUND(D165*E165-F165,2),"")</x:f>
      </x:c>
      <x:c r="H165" s="9" t="str">
        <x:f>IF(COUNTA(A165:F165)=0,"",IF(NOT(ISNUMBER(A165)),"Fecha no válida",IF(OR(A165&lt;DATE(2000,1,1),A165&gt;DATE(2099,12,31),A165&lt;&gt;INT(A165)),"Fecha no válida",IF(OR(B165="",B165&lt;&gt;TRIM(B165),ISNUMBER(SEARCH("~*",B165)),ISNUMBER(SEARCH("~?",B165)),ISNUMBER(SEARCH("~~",B165))),"Revisa número venta",IF(COUNTIFS($B$10:$B$309,B165,$A$10:$A$309,"&lt;&gt;"&amp;A165)&gt;0,"Fechas distintas ticket",IF(C165="","Falta producto",IF(OR(NOT(ISNUMBER(D165)),D165&lt;=0),"Cantidad no válida",IF(OR(ISBLANK(E165),NOT(ISNUMBER(E165)),E165&lt;0),"Precio no válido",IF(OR(ISBLANK(F165),NOT(ISNUMBER(F165)),F165&lt;0,F165&gt;ROUND(D165*E165,2)),"Descuento no válido","OK")))))))))</x:f>
      </x:c>
      <x:c r="I165" s="9" t="n">
        <x:f>IF(B165="",0,IF(AND(COUNTIFS($B$10:B165,B165)=1,COUNTIFS($B$10:$B$309,B165,$H$10:$H$309,"&lt;&gt;OK")=0),1,0))</x:f>
        <x:v>0</x:v>
      </x:c>
      <x:c r="J165" s="15" t="str">
        <x:f>IF(AND(I165=1,H165="OK",COUNTIFS($B$10:$B$309,B165,$H$10:$H$309,"&lt;&gt;OK")=0),SUMIFS($G$10:$G$309,$B$10:$B$309,B165),"")</x:f>
      </x:c>
      <x:c r="K165" s="15" t="str">
        <x:f>IF(ISNUMBER(J165),SUMIFS('Cobros'!$D$10:$D$309,'Cobros'!$B$10:$B$309,B165,'Cobros'!$E$10:$E$309,"OK"),"")</x:f>
      </x:c>
      <x:c r="L165" s="15" t="str">
        <x:f>IF(ISNUMBER(J165),MAX(ROUND(J165-K165,2),0),"")</x:f>
      </x:c>
      <x:c r="M165" s="15" t="str">
        <x:f>IF(ISNUMBER(J165),MAX(ROUND(K165-J165,2),0),"")</x:f>
      </x:c>
      <x:c r="N165" s="9" t="str">
        <x:f>IF(B165="","",IF(COUNTIFS($B$10:$B$309,B165,$H$10:$H$309,"&lt;&gt;OK")&gt;0,"Revisar ticket",IF(I165&lt;&gt;1,"Ver primera línea",IF(M165&gt;0,"Exceso de cobro",IF(L165=0,"Cobrado",IF(K165&gt;0,"Cobro parcial","Pendiente"))))))</x:f>
      </x:c>
    </x:row>
    <x:row r="166" ht="30" customHeight="1">
      <x:c r="A166" s="11"/>
      <x:c r="B166" s="12"/>
      <x:c r="C166" s="10"/>
      <x:c r="D166" s="13"/>
      <x:c r="E166" s="14"/>
      <x:c r="F166" s="14"/>
      <x:c r="G166" s="15" t="str">
        <x:f>IF(H166="OK",ROUND(D166*E166-F166,2),"")</x:f>
      </x:c>
      <x:c r="H166" s="9" t="str">
        <x:f>IF(COUNTA(A166:F166)=0,"",IF(NOT(ISNUMBER(A166)),"Fecha no válida",IF(OR(A166&lt;DATE(2000,1,1),A166&gt;DATE(2099,12,31),A166&lt;&gt;INT(A166)),"Fecha no válida",IF(OR(B166="",B166&lt;&gt;TRIM(B166),ISNUMBER(SEARCH("~*",B166)),ISNUMBER(SEARCH("~?",B166)),ISNUMBER(SEARCH("~~",B166))),"Revisa número venta",IF(COUNTIFS($B$10:$B$309,B166,$A$10:$A$309,"&lt;&gt;"&amp;A166)&gt;0,"Fechas distintas ticket",IF(C166="","Falta producto",IF(OR(NOT(ISNUMBER(D166)),D166&lt;=0),"Cantidad no válida",IF(OR(ISBLANK(E166),NOT(ISNUMBER(E166)),E166&lt;0),"Precio no válido",IF(OR(ISBLANK(F166),NOT(ISNUMBER(F166)),F166&lt;0,F166&gt;ROUND(D166*E166,2)),"Descuento no válido","OK")))))))))</x:f>
      </x:c>
      <x:c r="I166" s="9" t="n">
        <x:f>IF(B166="",0,IF(AND(COUNTIFS($B$10:B166,B166)=1,COUNTIFS($B$10:$B$309,B166,$H$10:$H$309,"&lt;&gt;OK")=0),1,0))</x:f>
        <x:v>0</x:v>
      </x:c>
      <x:c r="J166" s="15" t="str">
        <x:f>IF(AND(I166=1,H166="OK",COUNTIFS($B$10:$B$309,B166,$H$10:$H$309,"&lt;&gt;OK")=0),SUMIFS($G$10:$G$309,$B$10:$B$309,B166),"")</x:f>
      </x:c>
      <x:c r="K166" s="15" t="str">
        <x:f>IF(ISNUMBER(J166),SUMIFS('Cobros'!$D$10:$D$309,'Cobros'!$B$10:$B$309,B166,'Cobros'!$E$10:$E$309,"OK"),"")</x:f>
      </x:c>
      <x:c r="L166" s="15" t="str">
        <x:f>IF(ISNUMBER(J166),MAX(ROUND(J166-K166,2),0),"")</x:f>
      </x:c>
      <x:c r="M166" s="15" t="str">
        <x:f>IF(ISNUMBER(J166),MAX(ROUND(K166-J166,2),0),"")</x:f>
      </x:c>
      <x:c r="N166" s="9" t="str">
        <x:f>IF(B166="","",IF(COUNTIFS($B$10:$B$309,B166,$H$10:$H$309,"&lt;&gt;OK")&gt;0,"Revisar ticket",IF(I166&lt;&gt;1,"Ver primera línea",IF(M166&gt;0,"Exceso de cobro",IF(L166=0,"Cobrado",IF(K166&gt;0,"Cobro parcial","Pendiente"))))))</x:f>
      </x:c>
    </x:row>
    <x:row r="167" ht="30" customHeight="1">
      <x:c r="A167" s="11"/>
      <x:c r="B167" s="12"/>
      <x:c r="C167" s="10"/>
      <x:c r="D167" s="13"/>
      <x:c r="E167" s="14"/>
      <x:c r="F167" s="14"/>
      <x:c r="G167" s="15" t="str">
        <x:f>IF(H167="OK",ROUND(D167*E167-F167,2),"")</x:f>
      </x:c>
      <x:c r="H167" s="9" t="str">
        <x:f>IF(COUNTA(A167:F167)=0,"",IF(NOT(ISNUMBER(A167)),"Fecha no válida",IF(OR(A167&lt;DATE(2000,1,1),A167&gt;DATE(2099,12,31),A167&lt;&gt;INT(A167)),"Fecha no válida",IF(OR(B167="",B167&lt;&gt;TRIM(B167),ISNUMBER(SEARCH("~*",B167)),ISNUMBER(SEARCH("~?",B167)),ISNUMBER(SEARCH("~~",B167))),"Revisa número venta",IF(COUNTIFS($B$10:$B$309,B167,$A$10:$A$309,"&lt;&gt;"&amp;A167)&gt;0,"Fechas distintas ticket",IF(C167="","Falta producto",IF(OR(NOT(ISNUMBER(D167)),D167&lt;=0),"Cantidad no válida",IF(OR(ISBLANK(E167),NOT(ISNUMBER(E167)),E167&lt;0),"Precio no válido",IF(OR(ISBLANK(F167),NOT(ISNUMBER(F167)),F167&lt;0,F167&gt;ROUND(D167*E167,2)),"Descuento no válido","OK")))))))))</x:f>
      </x:c>
      <x:c r="I167" s="9" t="n">
        <x:f>IF(B167="",0,IF(AND(COUNTIFS($B$10:B167,B167)=1,COUNTIFS($B$10:$B$309,B167,$H$10:$H$309,"&lt;&gt;OK")=0),1,0))</x:f>
        <x:v>0</x:v>
      </x:c>
      <x:c r="J167" s="15" t="str">
        <x:f>IF(AND(I167=1,H167="OK",COUNTIFS($B$10:$B$309,B167,$H$10:$H$309,"&lt;&gt;OK")=0),SUMIFS($G$10:$G$309,$B$10:$B$309,B167),"")</x:f>
      </x:c>
      <x:c r="K167" s="15" t="str">
        <x:f>IF(ISNUMBER(J167),SUMIFS('Cobros'!$D$10:$D$309,'Cobros'!$B$10:$B$309,B167,'Cobros'!$E$10:$E$309,"OK"),"")</x:f>
      </x:c>
      <x:c r="L167" s="15" t="str">
        <x:f>IF(ISNUMBER(J167),MAX(ROUND(J167-K167,2),0),"")</x:f>
      </x:c>
      <x:c r="M167" s="15" t="str">
        <x:f>IF(ISNUMBER(J167),MAX(ROUND(K167-J167,2),0),"")</x:f>
      </x:c>
      <x:c r="N167" s="9" t="str">
        <x:f>IF(B167="","",IF(COUNTIFS($B$10:$B$309,B167,$H$10:$H$309,"&lt;&gt;OK")&gt;0,"Revisar ticket",IF(I167&lt;&gt;1,"Ver primera línea",IF(M167&gt;0,"Exceso de cobro",IF(L167=0,"Cobrado",IF(K167&gt;0,"Cobro parcial","Pendiente"))))))</x:f>
      </x:c>
    </x:row>
    <x:row r="168" ht="30" customHeight="1">
      <x:c r="A168" s="11"/>
      <x:c r="B168" s="12"/>
      <x:c r="C168" s="10"/>
      <x:c r="D168" s="13"/>
      <x:c r="E168" s="14"/>
      <x:c r="F168" s="14"/>
      <x:c r="G168" s="15" t="str">
        <x:f>IF(H168="OK",ROUND(D168*E168-F168,2),"")</x:f>
      </x:c>
      <x:c r="H168" s="9" t="str">
        <x:f>IF(COUNTA(A168:F168)=0,"",IF(NOT(ISNUMBER(A168)),"Fecha no válida",IF(OR(A168&lt;DATE(2000,1,1),A168&gt;DATE(2099,12,31),A168&lt;&gt;INT(A168)),"Fecha no válida",IF(OR(B168="",B168&lt;&gt;TRIM(B168),ISNUMBER(SEARCH("~*",B168)),ISNUMBER(SEARCH("~?",B168)),ISNUMBER(SEARCH("~~",B168))),"Revisa número venta",IF(COUNTIFS($B$10:$B$309,B168,$A$10:$A$309,"&lt;&gt;"&amp;A168)&gt;0,"Fechas distintas ticket",IF(C168="","Falta producto",IF(OR(NOT(ISNUMBER(D168)),D168&lt;=0),"Cantidad no válida",IF(OR(ISBLANK(E168),NOT(ISNUMBER(E168)),E168&lt;0),"Precio no válido",IF(OR(ISBLANK(F168),NOT(ISNUMBER(F168)),F168&lt;0,F168&gt;ROUND(D168*E168,2)),"Descuento no válido","OK")))))))))</x:f>
      </x:c>
      <x:c r="I168" s="9" t="n">
        <x:f>IF(B168="",0,IF(AND(COUNTIFS($B$10:B168,B168)=1,COUNTIFS($B$10:$B$309,B168,$H$10:$H$309,"&lt;&gt;OK")=0),1,0))</x:f>
        <x:v>0</x:v>
      </x:c>
      <x:c r="J168" s="15" t="str">
        <x:f>IF(AND(I168=1,H168="OK",COUNTIFS($B$10:$B$309,B168,$H$10:$H$309,"&lt;&gt;OK")=0),SUMIFS($G$10:$G$309,$B$10:$B$309,B168),"")</x:f>
      </x:c>
      <x:c r="K168" s="15" t="str">
        <x:f>IF(ISNUMBER(J168),SUMIFS('Cobros'!$D$10:$D$309,'Cobros'!$B$10:$B$309,B168,'Cobros'!$E$10:$E$309,"OK"),"")</x:f>
      </x:c>
      <x:c r="L168" s="15" t="str">
        <x:f>IF(ISNUMBER(J168),MAX(ROUND(J168-K168,2),0),"")</x:f>
      </x:c>
      <x:c r="M168" s="15" t="str">
        <x:f>IF(ISNUMBER(J168),MAX(ROUND(K168-J168,2),0),"")</x:f>
      </x:c>
      <x:c r="N168" s="9" t="str">
        <x:f>IF(B168="","",IF(COUNTIFS($B$10:$B$309,B168,$H$10:$H$309,"&lt;&gt;OK")&gt;0,"Revisar ticket",IF(I168&lt;&gt;1,"Ver primera línea",IF(M168&gt;0,"Exceso de cobro",IF(L168=0,"Cobrado",IF(K168&gt;0,"Cobro parcial","Pendiente"))))))</x:f>
      </x:c>
    </x:row>
    <x:row r="169" ht="30" customHeight="1">
      <x:c r="A169" s="11"/>
      <x:c r="B169" s="12"/>
      <x:c r="C169" s="10"/>
      <x:c r="D169" s="13"/>
      <x:c r="E169" s="14"/>
      <x:c r="F169" s="14"/>
      <x:c r="G169" s="15" t="str">
        <x:f>IF(H169="OK",ROUND(D169*E169-F169,2),"")</x:f>
      </x:c>
      <x:c r="H169" s="9" t="str">
        <x:f>IF(COUNTA(A169:F169)=0,"",IF(NOT(ISNUMBER(A169)),"Fecha no válida",IF(OR(A169&lt;DATE(2000,1,1),A169&gt;DATE(2099,12,31),A169&lt;&gt;INT(A169)),"Fecha no válida",IF(OR(B169="",B169&lt;&gt;TRIM(B169),ISNUMBER(SEARCH("~*",B169)),ISNUMBER(SEARCH("~?",B169)),ISNUMBER(SEARCH("~~",B169))),"Revisa número venta",IF(COUNTIFS($B$10:$B$309,B169,$A$10:$A$309,"&lt;&gt;"&amp;A169)&gt;0,"Fechas distintas ticket",IF(C169="","Falta producto",IF(OR(NOT(ISNUMBER(D169)),D169&lt;=0),"Cantidad no válida",IF(OR(ISBLANK(E169),NOT(ISNUMBER(E169)),E169&lt;0),"Precio no válido",IF(OR(ISBLANK(F169),NOT(ISNUMBER(F169)),F169&lt;0,F169&gt;ROUND(D169*E169,2)),"Descuento no válido","OK")))))))))</x:f>
      </x:c>
      <x:c r="I169" s="9" t="n">
        <x:f>IF(B169="",0,IF(AND(COUNTIFS($B$10:B169,B169)=1,COUNTIFS($B$10:$B$309,B169,$H$10:$H$309,"&lt;&gt;OK")=0),1,0))</x:f>
        <x:v>0</x:v>
      </x:c>
      <x:c r="J169" s="15" t="str">
        <x:f>IF(AND(I169=1,H169="OK",COUNTIFS($B$10:$B$309,B169,$H$10:$H$309,"&lt;&gt;OK")=0),SUMIFS($G$10:$G$309,$B$10:$B$309,B169),"")</x:f>
      </x:c>
      <x:c r="K169" s="15" t="str">
        <x:f>IF(ISNUMBER(J169),SUMIFS('Cobros'!$D$10:$D$309,'Cobros'!$B$10:$B$309,B169,'Cobros'!$E$10:$E$309,"OK"),"")</x:f>
      </x:c>
      <x:c r="L169" s="15" t="str">
        <x:f>IF(ISNUMBER(J169),MAX(ROUND(J169-K169,2),0),"")</x:f>
      </x:c>
      <x:c r="M169" s="15" t="str">
        <x:f>IF(ISNUMBER(J169),MAX(ROUND(K169-J169,2),0),"")</x:f>
      </x:c>
      <x:c r="N169" s="9" t="str">
        <x:f>IF(B169="","",IF(COUNTIFS($B$10:$B$309,B169,$H$10:$H$309,"&lt;&gt;OK")&gt;0,"Revisar ticket",IF(I169&lt;&gt;1,"Ver primera línea",IF(M169&gt;0,"Exceso de cobro",IF(L169=0,"Cobrado",IF(K169&gt;0,"Cobro parcial","Pendiente"))))))</x:f>
      </x:c>
    </x:row>
    <x:row r="170" ht="30" customHeight="1">
      <x:c r="A170" s="11"/>
      <x:c r="B170" s="12"/>
      <x:c r="C170" s="10"/>
      <x:c r="D170" s="13"/>
      <x:c r="E170" s="14"/>
      <x:c r="F170" s="14"/>
      <x:c r="G170" s="15" t="str">
        <x:f>IF(H170="OK",ROUND(D170*E170-F170,2),"")</x:f>
      </x:c>
      <x:c r="H170" s="9" t="str">
        <x:f>IF(COUNTA(A170:F170)=0,"",IF(NOT(ISNUMBER(A170)),"Fecha no válida",IF(OR(A170&lt;DATE(2000,1,1),A170&gt;DATE(2099,12,31),A170&lt;&gt;INT(A170)),"Fecha no válida",IF(OR(B170="",B170&lt;&gt;TRIM(B170),ISNUMBER(SEARCH("~*",B170)),ISNUMBER(SEARCH("~?",B170)),ISNUMBER(SEARCH("~~",B170))),"Revisa número venta",IF(COUNTIFS($B$10:$B$309,B170,$A$10:$A$309,"&lt;&gt;"&amp;A170)&gt;0,"Fechas distintas ticket",IF(C170="","Falta producto",IF(OR(NOT(ISNUMBER(D170)),D170&lt;=0),"Cantidad no válida",IF(OR(ISBLANK(E170),NOT(ISNUMBER(E170)),E170&lt;0),"Precio no válido",IF(OR(ISBLANK(F170),NOT(ISNUMBER(F170)),F170&lt;0,F170&gt;ROUND(D170*E170,2)),"Descuento no válido","OK")))))))))</x:f>
      </x:c>
      <x:c r="I170" s="9" t="n">
        <x:f>IF(B170="",0,IF(AND(COUNTIFS($B$10:B170,B170)=1,COUNTIFS($B$10:$B$309,B170,$H$10:$H$309,"&lt;&gt;OK")=0),1,0))</x:f>
        <x:v>0</x:v>
      </x:c>
      <x:c r="J170" s="15" t="str">
        <x:f>IF(AND(I170=1,H170="OK",COUNTIFS($B$10:$B$309,B170,$H$10:$H$309,"&lt;&gt;OK")=0),SUMIFS($G$10:$G$309,$B$10:$B$309,B170),"")</x:f>
      </x:c>
      <x:c r="K170" s="15" t="str">
        <x:f>IF(ISNUMBER(J170),SUMIFS('Cobros'!$D$10:$D$309,'Cobros'!$B$10:$B$309,B170,'Cobros'!$E$10:$E$309,"OK"),"")</x:f>
      </x:c>
      <x:c r="L170" s="15" t="str">
        <x:f>IF(ISNUMBER(J170),MAX(ROUND(J170-K170,2),0),"")</x:f>
      </x:c>
      <x:c r="M170" s="15" t="str">
        <x:f>IF(ISNUMBER(J170),MAX(ROUND(K170-J170,2),0),"")</x:f>
      </x:c>
      <x:c r="N170" s="9" t="str">
        <x:f>IF(B170="","",IF(COUNTIFS($B$10:$B$309,B170,$H$10:$H$309,"&lt;&gt;OK")&gt;0,"Revisar ticket",IF(I170&lt;&gt;1,"Ver primera línea",IF(M170&gt;0,"Exceso de cobro",IF(L170=0,"Cobrado",IF(K170&gt;0,"Cobro parcial","Pendiente"))))))</x:f>
      </x:c>
    </x:row>
    <x:row r="171" ht="30" customHeight="1">
      <x:c r="A171" s="11"/>
      <x:c r="B171" s="12"/>
      <x:c r="C171" s="10"/>
      <x:c r="D171" s="13"/>
      <x:c r="E171" s="14"/>
      <x:c r="F171" s="14"/>
      <x:c r="G171" s="15" t="str">
        <x:f>IF(H171="OK",ROUND(D171*E171-F171,2),"")</x:f>
      </x:c>
      <x:c r="H171" s="9" t="str">
        <x:f>IF(COUNTA(A171:F171)=0,"",IF(NOT(ISNUMBER(A171)),"Fecha no válida",IF(OR(A171&lt;DATE(2000,1,1),A171&gt;DATE(2099,12,31),A171&lt;&gt;INT(A171)),"Fecha no válida",IF(OR(B171="",B171&lt;&gt;TRIM(B171),ISNUMBER(SEARCH("~*",B171)),ISNUMBER(SEARCH("~?",B171)),ISNUMBER(SEARCH("~~",B171))),"Revisa número venta",IF(COUNTIFS($B$10:$B$309,B171,$A$10:$A$309,"&lt;&gt;"&amp;A171)&gt;0,"Fechas distintas ticket",IF(C171="","Falta producto",IF(OR(NOT(ISNUMBER(D171)),D171&lt;=0),"Cantidad no válida",IF(OR(ISBLANK(E171),NOT(ISNUMBER(E171)),E171&lt;0),"Precio no válido",IF(OR(ISBLANK(F171),NOT(ISNUMBER(F171)),F171&lt;0,F171&gt;ROUND(D171*E171,2)),"Descuento no válido","OK")))))))))</x:f>
      </x:c>
      <x:c r="I171" s="9" t="n">
        <x:f>IF(B171="",0,IF(AND(COUNTIFS($B$10:B171,B171)=1,COUNTIFS($B$10:$B$309,B171,$H$10:$H$309,"&lt;&gt;OK")=0),1,0))</x:f>
        <x:v>0</x:v>
      </x:c>
      <x:c r="J171" s="15" t="str">
        <x:f>IF(AND(I171=1,H171="OK",COUNTIFS($B$10:$B$309,B171,$H$10:$H$309,"&lt;&gt;OK")=0),SUMIFS($G$10:$G$309,$B$10:$B$309,B171),"")</x:f>
      </x:c>
      <x:c r="K171" s="15" t="str">
        <x:f>IF(ISNUMBER(J171),SUMIFS('Cobros'!$D$10:$D$309,'Cobros'!$B$10:$B$309,B171,'Cobros'!$E$10:$E$309,"OK"),"")</x:f>
      </x:c>
      <x:c r="L171" s="15" t="str">
        <x:f>IF(ISNUMBER(J171),MAX(ROUND(J171-K171,2),0),"")</x:f>
      </x:c>
      <x:c r="M171" s="15" t="str">
        <x:f>IF(ISNUMBER(J171),MAX(ROUND(K171-J171,2),0),"")</x:f>
      </x:c>
      <x:c r="N171" s="9" t="str">
        <x:f>IF(B171="","",IF(COUNTIFS($B$10:$B$309,B171,$H$10:$H$309,"&lt;&gt;OK")&gt;0,"Revisar ticket",IF(I171&lt;&gt;1,"Ver primera línea",IF(M171&gt;0,"Exceso de cobro",IF(L171=0,"Cobrado",IF(K171&gt;0,"Cobro parcial","Pendiente"))))))</x:f>
      </x:c>
    </x:row>
    <x:row r="172" ht="30" customHeight="1">
      <x:c r="A172" s="11"/>
      <x:c r="B172" s="12"/>
      <x:c r="C172" s="10"/>
      <x:c r="D172" s="13"/>
      <x:c r="E172" s="14"/>
      <x:c r="F172" s="14"/>
      <x:c r="G172" s="15" t="str">
        <x:f>IF(H172="OK",ROUND(D172*E172-F172,2),"")</x:f>
      </x:c>
      <x:c r="H172" s="9" t="str">
        <x:f>IF(COUNTA(A172:F172)=0,"",IF(NOT(ISNUMBER(A172)),"Fecha no válida",IF(OR(A172&lt;DATE(2000,1,1),A172&gt;DATE(2099,12,31),A172&lt;&gt;INT(A172)),"Fecha no válida",IF(OR(B172="",B172&lt;&gt;TRIM(B172),ISNUMBER(SEARCH("~*",B172)),ISNUMBER(SEARCH("~?",B172)),ISNUMBER(SEARCH("~~",B172))),"Revisa número venta",IF(COUNTIFS($B$10:$B$309,B172,$A$10:$A$309,"&lt;&gt;"&amp;A172)&gt;0,"Fechas distintas ticket",IF(C172="","Falta producto",IF(OR(NOT(ISNUMBER(D172)),D172&lt;=0),"Cantidad no válida",IF(OR(ISBLANK(E172),NOT(ISNUMBER(E172)),E172&lt;0),"Precio no válido",IF(OR(ISBLANK(F172),NOT(ISNUMBER(F172)),F172&lt;0,F172&gt;ROUND(D172*E172,2)),"Descuento no válido","OK")))))))))</x:f>
      </x:c>
      <x:c r="I172" s="9" t="n">
        <x:f>IF(B172="",0,IF(AND(COUNTIFS($B$10:B172,B172)=1,COUNTIFS($B$10:$B$309,B172,$H$10:$H$309,"&lt;&gt;OK")=0),1,0))</x:f>
        <x:v>0</x:v>
      </x:c>
      <x:c r="J172" s="15" t="str">
        <x:f>IF(AND(I172=1,H172="OK",COUNTIFS($B$10:$B$309,B172,$H$10:$H$309,"&lt;&gt;OK")=0),SUMIFS($G$10:$G$309,$B$10:$B$309,B172),"")</x:f>
      </x:c>
      <x:c r="K172" s="15" t="str">
        <x:f>IF(ISNUMBER(J172),SUMIFS('Cobros'!$D$10:$D$309,'Cobros'!$B$10:$B$309,B172,'Cobros'!$E$10:$E$309,"OK"),"")</x:f>
      </x:c>
      <x:c r="L172" s="15" t="str">
        <x:f>IF(ISNUMBER(J172),MAX(ROUND(J172-K172,2),0),"")</x:f>
      </x:c>
      <x:c r="M172" s="15" t="str">
        <x:f>IF(ISNUMBER(J172),MAX(ROUND(K172-J172,2),0),"")</x:f>
      </x:c>
      <x:c r="N172" s="9" t="str">
        <x:f>IF(B172="","",IF(COUNTIFS($B$10:$B$309,B172,$H$10:$H$309,"&lt;&gt;OK")&gt;0,"Revisar ticket",IF(I172&lt;&gt;1,"Ver primera línea",IF(M172&gt;0,"Exceso de cobro",IF(L172=0,"Cobrado",IF(K172&gt;0,"Cobro parcial","Pendiente"))))))</x:f>
      </x:c>
    </x:row>
    <x:row r="173" ht="30" customHeight="1">
      <x:c r="A173" s="11"/>
      <x:c r="B173" s="12"/>
      <x:c r="C173" s="10"/>
      <x:c r="D173" s="13"/>
      <x:c r="E173" s="14"/>
      <x:c r="F173" s="14"/>
      <x:c r="G173" s="15" t="str">
        <x:f>IF(H173="OK",ROUND(D173*E173-F173,2),"")</x:f>
      </x:c>
      <x:c r="H173" s="9" t="str">
        <x:f>IF(COUNTA(A173:F173)=0,"",IF(NOT(ISNUMBER(A173)),"Fecha no válida",IF(OR(A173&lt;DATE(2000,1,1),A173&gt;DATE(2099,12,31),A173&lt;&gt;INT(A173)),"Fecha no válida",IF(OR(B173="",B173&lt;&gt;TRIM(B173),ISNUMBER(SEARCH("~*",B173)),ISNUMBER(SEARCH("~?",B173)),ISNUMBER(SEARCH("~~",B173))),"Revisa número venta",IF(COUNTIFS($B$10:$B$309,B173,$A$10:$A$309,"&lt;&gt;"&amp;A173)&gt;0,"Fechas distintas ticket",IF(C173="","Falta producto",IF(OR(NOT(ISNUMBER(D173)),D173&lt;=0),"Cantidad no válida",IF(OR(ISBLANK(E173),NOT(ISNUMBER(E173)),E173&lt;0),"Precio no válido",IF(OR(ISBLANK(F173),NOT(ISNUMBER(F173)),F173&lt;0,F173&gt;ROUND(D173*E173,2)),"Descuento no válido","OK")))))))))</x:f>
      </x:c>
      <x:c r="I173" s="9" t="n">
        <x:f>IF(B173="",0,IF(AND(COUNTIFS($B$10:B173,B173)=1,COUNTIFS($B$10:$B$309,B173,$H$10:$H$309,"&lt;&gt;OK")=0),1,0))</x:f>
        <x:v>0</x:v>
      </x:c>
      <x:c r="J173" s="15" t="str">
        <x:f>IF(AND(I173=1,H173="OK",COUNTIFS($B$10:$B$309,B173,$H$10:$H$309,"&lt;&gt;OK")=0),SUMIFS($G$10:$G$309,$B$10:$B$309,B173),"")</x:f>
      </x:c>
      <x:c r="K173" s="15" t="str">
        <x:f>IF(ISNUMBER(J173),SUMIFS('Cobros'!$D$10:$D$309,'Cobros'!$B$10:$B$309,B173,'Cobros'!$E$10:$E$309,"OK"),"")</x:f>
      </x:c>
      <x:c r="L173" s="15" t="str">
        <x:f>IF(ISNUMBER(J173),MAX(ROUND(J173-K173,2),0),"")</x:f>
      </x:c>
      <x:c r="M173" s="15" t="str">
        <x:f>IF(ISNUMBER(J173),MAX(ROUND(K173-J173,2),0),"")</x:f>
      </x:c>
      <x:c r="N173" s="9" t="str">
        <x:f>IF(B173="","",IF(COUNTIFS($B$10:$B$309,B173,$H$10:$H$309,"&lt;&gt;OK")&gt;0,"Revisar ticket",IF(I173&lt;&gt;1,"Ver primera línea",IF(M173&gt;0,"Exceso de cobro",IF(L173=0,"Cobrado",IF(K173&gt;0,"Cobro parcial","Pendiente"))))))</x:f>
      </x:c>
    </x:row>
    <x:row r="174" ht="30" customHeight="1">
      <x:c r="A174" s="11"/>
      <x:c r="B174" s="12"/>
      <x:c r="C174" s="10"/>
      <x:c r="D174" s="13"/>
      <x:c r="E174" s="14"/>
      <x:c r="F174" s="14"/>
      <x:c r="G174" s="15" t="str">
        <x:f>IF(H174="OK",ROUND(D174*E174-F174,2),"")</x:f>
      </x:c>
      <x:c r="H174" s="9" t="str">
        <x:f>IF(COUNTA(A174:F174)=0,"",IF(NOT(ISNUMBER(A174)),"Fecha no válida",IF(OR(A174&lt;DATE(2000,1,1),A174&gt;DATE(2099,12,31),A174&lt;&gt;INT(A174)),"Fecha no válida",IF(OR(B174="",B174&lt;&gt;TRIM(B174),ISNUMBER(SEARCH("~*",B174)),ISNUMBER(SEARCH("~?",B174)),ISNUMBER(SEARCH("~~",B174))),"Revisa número venta",IF(COUNTIFS($B$10:$B$309,B174,$A$10:$A$309,"&lt;&gt;"&amp;A174)&gt;0,"Fechas distintas ticket",IF(C174="","Falta producto",IF(OR(NOT(ISNUMBER(D174)),D174&lt;=0),"Cantidad no válida",IF(OR(ISBLANK(E174),NOT(ISNUMBER(E174)),E174&lt;0),"Precio no válido",IF(OR(ISBLANK(F174),NOT(ISNUMBER(F174)),F174&lt;0,F174&gt;ROUND(D174*E174,2)),"Descuento no válido","OK")))))))))</x:f>
      </x:c>
      <x:c r="I174" s="9" t="n">
        <x:f>IF(B174="",0,IF(AND(COUNTIFS($B$10:B174,B174)=1,COUNTIFS($B$10:$B$309,B174,$H$10:$H$309,"&lt;&gt;OK")=0),1,0))</x:f>
        <x:v>0</x:v>
      </x:c>
      <x:c r="J174" s="15" t="str">
        <x:f>IF(AND(I174=1,H174="OK",COUNTIFS($B$10:$B$309,B174,$H$10:$H$309,"&lt;&gt;OK")=0),SUMIFS($G$10:$G$309,$B$10:$B$309,B174),"")</x:f>
      </x:c>
      <x:c r="K174" s="15" t="str">
        <x:f>IF(ISNUMBER(J174),SUMIFS('Cobros'!$D$10:$D$309,'Cobros'!$B$10:$B$309,B174,'Cobros'!$E$10:$E$309,"OK"),"")</x:f>
      </x:c>
      <x:c r="L174" s="15" t="str">
        <x:f>IF(ISNUMBER(J174),MAX(ROUND(J174-K174,2),0),"")</x:f>
      </x:c>
      <x:c r="M174" s="15" t="str">
        <x:f>IF(ISNUMBER(J174),MAX(ROUND(K174-J174,2),0),"")</x:f>
      </x:c>
      <x:c r="N174" s="9" t="str">
        <x:f>IF(B174="","",IF(COUNTIFS($B$10:$B$309,B174,$H$10:$H$309,"&lt;&gt;OK")&gt;0,"Revisar ticket",IF(I174&lt;&gt;1,"Ver primera línea",IF(M174&gt;0,"Exceso de cobro",IF(L174=0,"Cobrado",IF(K174&gt;0,"Cobro parcial","Pendiente"))))))</x:f>
      </x:c>
    </x:row>
    <x:row r="175" ht="30" customHeight="1">
      <x:c r="A175" s="11"/>
      <x:c r="B175" s="12"/>
      <x:c r="C175" s="10"/>
      <x:c r="D175" s="13"/>
      <x:c r="E175" s="14"/>
      <x:c r="F175" s="14"/>
      <x:c r="G175" s="15" t="str">
        <x:f>IF(H175="OK",ROUND(D175*E175-F175,2),"")</x:f>
      </x:c>
      <x:c r="H175" s="9" t="str">
        <x:f>IF(COUNTA(A175:F175)=0,"",IF(NOT(ISNUMBER(A175)),"Fecha no válida",IF(OR(A175&lt;DATE(2000,1,1),A175&gt;DATE(2099,12,31),A175&lt;&gt;INT(A175)),"Fecha no válida",IF(OR(B175="",B175&lt;&gt;TRIM(B175),ISNUMBER(SEARCH("~*",B175)),ISNUMBER(SEARCH("~?",B175)),ISNUMBER(SEARCH("~~",B175))),"Revisa número venta",IF(COUNTIFS($B$10:$B$309,B175,$A$10:$A$309,"&lt;&gt;"&amp;A175)&gt;0,"Fechas distintas ticket",IF(C175="","Falta producto",IF(OR(NOT(ISNUMBER(D175)),D175&lt;=0),"Cantidad no válida",IF(OR(ISBLANK(E175),NOT(ISNUMBER(E175)),E175&lt;0),"Precio no válido",IF(OR(ISBLANK(F175),NOT(ISNUMBER(F175)),F175&lt;0,F175&gt;ROUND(D175*E175,2)),"Descuento no válido","OK")))))))))</x:f>
      </x:c>
      <x:c r="I175" s="9" t="n">
        <x:f>IF(B175="",0,IF(AND(COUNTIFS($B$10:B175,B175)=1,COUNTIFS($B$10:$B$309,B175,$H$10:$H$309,"&lt;&gt;OK")=0),1,0))</x:f>
        <x:v>0</x:v>
      </x:c>
      <x:c r="J175" s="15" t="str">
        <x:f>IF(AND(I175=1,H175="OK",COUNTIFS($B$10:$B$309,B175,$H$10:$H$309,"&lt;&gt;OK")=0),SUMIFS($G$10:$G$309,$B$10:$B$309,B175),"")</x:f>
      </x:c>
      <x:c r="K175" s="15" t="str">
        <x:f>IF(ISNUMBER(J175),SUMIFS('Cobros'!$D$10:$D$309,'Cobros'!$B$10:$B$309,B175,'Cobros'!$E$10:$E$309,"OK"),"")</x:f>
      </x:c>
      <x:c r="L175" s="15" t="str">
        <x:f>IF(ISNUMBER(J175),MAX(ROUND(J175-K175,2),0),"")</x:f>
      </x:c>
      <x:c r="M175" s="15" t="str">
        <x:f>IF(ISNUMBER(J175),MAX(ROUND(K175-J175,2),0),"")</x:f>
      </x:c>
      <x:c r="N175" s="9" t="str">
        <x:f>IF(B175="","",IF(COUNTIFS($B$10:$B$309,B175,$H$10:$H$309,"&lt;&gt;OK")&gt;0,"Revisar ticket",IF(I175&lt;&gt;1,"Ver primera línea",IF(M175&gt;0,"Exceso de cobro",IF(L175=0,"Cobrado",IF(K175&gt;0,"Cobro parcial","Pendiente"))))))</x:f>
      </x:c>
    </x:row>
    <x:row r="176" ht="30" customHeight="1">
      <x:c r="A176" s="11"/>
      <x:c r="B176" s="12"/>
      <x:c r="C176" s="10"/>
      <x:c r="D176" s="13"/>
      <x:c r="E176" s="14"/>
      <x:c r="F176" s="14"/>
      <x:c r="G176" s="15" t="str">
        <x:f>IF(H176="OK",ROUND(D176*E176-F176,2),"")</x:f>
      </x:c>
      <x:c r="H176" s="9" t="str">
        <x:f>IF(COUNTA(A176:F176)=0,"",IF(NOT(ISNUMBER(A176)),"Fecha no válida",IF(OR(A176&lt;DATE(2000,1,1),A176&gt;DATE(2099,12,31),A176&lt;&gt;INT(A176)),"Fecha no válida",IF(OR(B176="",B176&lt;&gt;TRIM(B176),ISNUMBER(SEARCH("~*",B176)),ISNUMBER(SEARCH("~?",B176)),ISNUMBER(SEARCH("~~",B176))),"Revisa número venta",IF(COUNTIFS($B$10:$B$309,B176,$A$10:$A$309,"&lt;&gt;"&amp;A176)&gt;0,"Fechas distintas ticket",IF(C176="","Falta producto",IF(OR(NOT(ISNUMBER(D176)),D176&lt;=0),"Cantidad no válida",IF(OR(ISBLANK(E176),NOT(ISNUMBER(E176)),E176&lt;0),"Precio no válido",IF(OR(ISBLANK(F176),NOT(ISNUMBER(F176)),F176&lt;0,F176&gt;ROUND(D176*E176,2)),"Descuento no válido","OK")))))))))</x:f>
      </x:c>
      <x:c r="I176" s="9" t="n">
        <x:f>IF(B176="",0,IF(AND(COUNTIFS($B$10:B176,B176)=1,COUNTIFS($B$10:$B$309,B176,$H$10:$H$309,"&lt;&gt;OK")=0),1,0))</x:f>
        <x:v>0</x:v>
      </x:c>
      <x:c r="J176" s="15" t="str">
        <x:f>IF(AND(I176=1,H176="OK",COUNTIFS($B$10:$B$309,B176,$H$10:$H$309,"&lt;&gt;OK")=0),SUMIFS($G$10:$G$309,$B$10:$B$309,B176),"")</x:f>
      </x:c>
      <x:c r="K176" s="15" t="str">
        <x:f>IF(ISNUMBER(J176),SUMIFS('Cobros'!$D$10:$D$309,'Cobros'!$B$10:$B$309,B176,'Cobros'!$E$10:$E$309,"OK"),"")</x:f>
      </x:c>
      <x:c r="L176" s="15" t="str">
        <x:f>IF(ISNUMBER(J176),MAX(ROUND(J176-K176,2),0),"")</x:f>
      </x:c>
      <x:c r="M176" s="15" t="str">
        <x:f>IF(ISNUMBER(J176),MAX(ROUND(K176-J176,2),0),"")</x:f>
      </x:c>
      <x:c r="N176" s="9" t="str">
        <x:f>IF(B176="","",IF(COUNTIFS($B$10:$B$309,B176,$H$10:$H$309,"&lt;&gt;OK")&gt;0,"Revisar ticket",IF(I176&lt;&gt;1,"Ver primera línea",IF(M176&gt;0,"Exceso de cobro",IF(L176=0,"Cobrado",IF(K176&gt;0,"Cobro parcial","Pendiente"))))))</x:f>
      </x:c>
    </x:row>
    <x:row r="177" ht="30" customHeight="1">
      <x:c r="A177" s="11"/>
      <x:c r="B177" s="12"/>
      <x:c r="C177" s="10"/>
      <x:c r="D177" s="13"/>
      <x:c r="E177" s="14"/>
      <x:c r="F177" s="14"/>
      <x:c r="G177" s="15" t="str">
        <x:f>IF(H177="OK",ROUND(D177*E177-F177,2),"")</x:f>
      </x:c>
      <x:c r="H177" s="9" t="str">
        <x:f>IF(COUNTA(A177:F177)=0,"",IF(NOT(ISNUMBER(A177)),"Fecha no válida",IF(OR(A177&lt;DATE(2000,1,1),A177&gt;DATE(2099,12,31),A177&lt;&gt;INT(A177)),"Fecha no válida",IF(OR(B177="",B177&lt;&gt;TRIM(B177),ISNUMBER(SEARCH("~*",B177)),ISNUMBER(SEARCH("~?",B177)),ISNUMBER(SEARCH("~~",B177))),"Revisa número venta",IF(COUNTIFS($B$10:$B$309,B177,$A$10:$A$309,"&lt;&gt;"&amp;A177)&gt;0,"Fechas distintas ticket",IF(C177="","Falta producto",IF(OR(NOT(ISNUMBER(D177)),D177&lt;=0),"Cantidad no válida",IF(OR(ISBLANK(E177),NOT(ISNUMBER(E177)),E177&lt;0),"Precio no válido",IF(OR(ISBLANK(F177),NOT(ISNUMBER(F177)),F177&lt;0,F177&gt;ROUND(D177*E177,2)),"Descuento no válido","OK")))))))))</x:f>
      </x:c>
      <x:c r="I177" s="9" t="n">
        <x:f>IF(B177="",0,IF(AND(COUNTIFS($B$10:B177,B177)=1,COUNTIFS($B$10:$B$309,B177,$H$10:$H$309,"&lt;&gt;OK")=0),1,0))</x:f>
        <x:v>0</x:v>
      </x:c>
      <x:c r="J177" s="15" t="str">
        <x:f>IF(AND(I177=1,H177="OK",COUNTIFS($B$10:$B$309,B177,$H$10:$H$309,"&lt;&gt;OK")=0),SUMIFS($G$10:$G$309,$B$10:$B$309,B177),"")</x:f>
      </x:c>
      <x:c r="K177" s="15" t="str">
        <x:f>IF(ISNUMBER(J177),SUMIFS('Cobros'!$D$10:$D$309,'Cobros'!$B$10:$B$309,B177,'Cobros'!$E$10:$E$309,"OK"),"")</x:f>
      </x:c>
      <x:c r="L177" s="15" t="str">
        <x:f>IF(ISNUMBER(J177),MAX(ROUND(J177-K177,2),0),"")</x:f>
      </x:c>
      <x:c r="M177" s="15" t="str">
        <x:f>IF(ISNUMBER(J177),MAX(ROUND(K177-J177,2),0),"")</x:f>
      </x:c>
      <x:c r="N177" s="9" t="str">
        <x:f>IF(B177="","",IF(COUNTIFS($B$10:$B$309,B177,$H$10:$H$309,"&lt;&gt;OK")&gt;0,"Revisar ticket",IF(I177&lt;&gt;1,"Ver primera línea",IF(M177&gt;0,"Exceso de cobro",IF(L177=0,"Cobrado",IF(K177&gt;0,"Cobro parcial","Pendiente"))))))</x:f>
      </x:c>
    </x:row>
    <x:row r="178" ht="30" customHeight="1">
      <x:c r="A178" s="11"/>
      <x:c r="B178" s="12"/>
      <x:c r="C178" s="10"/>
      <x:c r="D178" s="13"/>
      <x:c r="E178" s="14"/>
      <x:c r="F178" s="14"/>
      <x:c r="G178" s="15" t="str">
        <x:f>IF(H178="OK",ROUND(D178*E178-F178,2),"")</x:f>
      </x:c>
      <x:c r="H178" s="9" t="str">
        <x:f>IF(COUNTA(A178:F178)=0,"",IF(NOT(ISNUMBER(A178)),"Fecha no válida",IF(OR(A178&lt;DATE(2000,1,1),A178&gt;DATE(2099,12,31),A178&lt;&gt;INT(A178)),"Fecha no válida",IF(OR(B178="",B178&lt;&gt;TRIM(B178),ISNUMBER(SEARCH("~*",B178)),ISNUMBER(SEARCH("~?",B178)),ISNUMBER(SEARCH("~~",B178))),"Revisa número venta",IF(COUNTIFS($B$10:$B$309,B178,$A$10:$A$309,"&lt;&gt;"&amp;A178)&gt;0,"Fechas distintas ticket",IF(C178="","Falta producto",IF(OR(NOT(ISNUMBER(D178)),D178&lt;=0),"Cantidad no válida",IF(OR(ISBLANK(E178),NOT(ISNUMBER(E178)),E178&lt;0),"Precio no válido",IF(OR(ISBLANK(F178),NOT(ISNUMBER(F178)),F178&lt;0,F178&gt;ROUND(D178*E178,2)),"Descuento no válido","OK")))))))))</x:f>
      </x:c>
      <x:c r="I178" s="9" t="n">
        <x:f>IF(B178="",0,IF(AND(COUNTIFS($B$10:B178,B178)=1,COUNTIFS($B$10:$B$309,B178,$H$10:$H$309,"&lt;&gt;OK")=0),1,0))</x:f>
        <x:v>0</x:v>
      </x:c>
      <x:c r="J178" s="15" t="str">
        <x:f>IF(AND(I178=1,H178="OK",COUNTIFS($B$10:$B$309,B178,$H$10:$H$309,"&lt;&gt;OK")=0),SUMIFS($G$10:$G$309,$B$10:$B$309,B178),"")</x:f>
      </x:c>
      <x:c r="K178" s="15" t="str">
        <x:f>IF(ISNUMBER(J178),SUMIFS('Cobros'!$D$10:$D$309,'Cobros'!$B$10:$B$309,B178,'Cobros'!$E$10:$E$309,"OK"),"")</x:f>
      </x:c>
      <x:c r="L178" s="15" t="str">
        <x:f>IF(ISNUMBER(J178),MAX(ROUND(J178-K178,2),0),"")</x:f>
      </x:c>
      <x:c r="M178" s="15" t="str">
        <x:f>IF(ISNUMBER(J178),MAX(ROUND(K178-J178,2),0),"")</x:f>
      </x:c>
      <x:c r="N178" s="9" t="str">
        <x:f>IF(B178="","",IF(COUNTIFS($B$10:$B$309,B178,$H$10:$H$309,"&lt;&gt;OK")&gt;0,"Revisar ticket",IF(I178&lt;&gt;1,"Ver primera línea",IF(M178&gt;0,"Exceso de cobro",IF(L178=0,"Cobrado",IF(K178&gt;0,"Cobro parcial","Pendiente"))))))</x:f>
      </x:c>
    </x:row>
    <x:row r="179" ht="30" customHeight="1">
      <x:c r="A179" s="11"/>
      <x:c r="B179" s="12"/>
      <x:c r="C179" s="10"/>
      <x:c r="D179" s="13"/>
      <x:c r="E179" s="14"/>
      <x:c r="F179" s="14"/>
      <x:c r="G179" s="15" t="str">
        <x:f>IF(H179="OK",ROUND(D179*E179-F179,2),"")</x:f>
      </x:c>
      <x:c r="H179" s="9" t="str">
        <x:f>IF(COUNTA(A179:F179)=0,"",IF(NOT(ISNUMBER(A179)),"Fecha no válida",IF(OR(A179&lt;DATE(2000,1,1),A179&gt;DATE(2099,12,31),A179&lt;&gt;INT(A179)),"Fecha no válida",IF(OR(B179="",B179&lt;&gt;TRIM(B179),ISNUMBER(SEARCH("~*",B179)),ISNUMBER(SEARCH("~?",B179)),ISNUMBER(SEARCH("~~",B179))),"Revisa número venta",IF(COUNTIFS($B$10:$B$309,B179,$A$10:$A$309,"&lt;&gt;"&amp;A179)&gt;0,"Fechas distintas ticket",IF(C179="","Falta producto",IF(OR(NOT(ISNUMBER(D179)),D179&lt;=0),"Cantidad no válida",IF(OR(ISBLANK(E179),NOT(ISNUMBER(E179)),E179&lt;0),"Precio no válido",IF(OR(ISBLANK(F179),NOT(ISNUMBER(F179)),F179&lt;0,F179&gt;ROUND(D179*E179,2)),"Descuento no válido","OK")))))))))</x:f>
      </x:c>
      <x:c r="I179" s="9" t="n">
        <x:f>IF(B179="",0,IF(AND(COUNTIFS($B$10:B179,B179)=1,COUNTIFS($B$10:$B$309,B179,$H$10:$H$309,"&lt;&gt;OK")=0),1,0))</x:f>
        <x:v>0</x:v>
      </x:c>
      <x:c r="J179" s="15" t="str">
        <x:f>IF(AND(I179=1,H179="OK",COUNTIFS($B$10:$B$309,B179,$H$10:$H$309,"&lt;&gt;OK")=0),SUMIFS($G$10:$G$309,$B$10:$B$309,B179),"")</x:f>
      </x:c>
      <x:c r="K179" s="15" t="str">
        <x:f>IF(ISNUMBER(J179),SUMIFS('Cobros'!$D$10:$D$309,'Cobros'!$B$10:$B$309,B179,'Cobros'!$E$10:$E$309,"OK"),"")</x:f>
      </x:c>
      <x:c r="L179" s="15" t="str">
        <x:f>IF(ISNUMBER(J179),MAX(ROUND(J179-K179,2),0),"")</x:f>
      </x:c>
      <x:c r="M179" s="15" t="str">
        <x:f>IF(ISNUMBER(J179),MAX(ROUND(K179-J179,2),0),"")</x:f>
      </x:c>
      <x:c r="N179" s="9" t="str">
        <x:f>IF(B179="","",IF(COUNTIFS($B$10:$B$309,B179,$H$10:$H$309,"&lt;&gt;OK")&gt;0,"Revisar ticket",IF(I179&lt;&gt;1,"Ver primera línea",IF(M179&gt;0,"Exceso de cobro",IF(L179=0,"Cobrado",IF(K179&gt;0,"Cobro parcial","Pendiente"))))))</x:f>
      </x:c>
    </x:row>
    <x:row r="180" ht="30" customHeight="1">
      <x:c r="A180" s="11"/>
      <x:c r="B180" s="12"/>
      <x:c r="C180" s="10"/>
      <x:c r="D180" s="13"/>
      <x:c r="E180" s="14"/>
      <x:c r="F180" s="14"/>
      <x:c r="G180" s="15" t="str">
        <x:f>IF(H180="OK",ROUND(D180*E180-F180,2),"")</x:f>
      </x:c>
      <x:c r="H180" s="9" t="str">
        <x:f>IF(COUNTA(A180:F180)=0,"",IF(NOT(ISNUMBER(A180)),"Fecha no válida",IF(OR(A180&lt;DATE(2000,1,1),A180&gt;DATE(2099,12,31),A180&lt;&gt;INT(A180)),"Fecha no válida",IF(OR(B180="",B180&lt;&gt;TRIM(B180),ISNUMBER(SEARCH("~*",B180)),ISNUMBER(SEARCH("~?",B180)),ISNUMBER(SEARCH("~~",B180))),"Revisa número venta",IF(COUNTIFS($B$10:$B$309,B180,$A$10:$A$309,"&lt;&gt;"&amp;A180)&gt;0,"Fechas distintas ticket",IF(C180="","Falta producto",IF(OR(NOT(ISNUMBER(D180)),D180&lt;=0),"Cantidad no válida",IF(OR(ISBLANK(E180),NOT(ISNUMBER(E180)),E180&lt;0),"Precio no válido",IF(OR(ISBLANK(F180),NOT(ISNUMBER(F180)),F180&lt;0,F180&gt;ROUND(D180*E180,2)),"Descuento no válido","OK")))))))))</x:f>
      </x:c>
      <x:c r="I180" s="9" t="n">
        <x:f>IF(B180="",0,IF(AND(COUNTIFS($B$10:B180,B180)=1,COUNTIFS($B$10:$B$309,B180,$H$10:$H$309,"&lt;&gt;OK")=0),1,0))</x:f>
        <x:v>0</x:v>
      </x:c>
      <x:c r="J180" s="15" t="str">
        <x:f>IF(AND(I180=1,H180="OK",COUNTIFS($B$10:$B$309,B180,$H$10:$H$309,"&lt;&gt;OK")=0),SUMIFS($G$10:$G$309,$B$10:$B$309,B180),"")</x:f>
      </x:c>
      <x:c r="K180" s="15" t="str">
        <x:f>IF(ISNUMBER(J180),SUMIFS('Cobros'!$D$10:$D$309,'Cobros'!$B$10:$B$309,B180,'Cobros'!$E$10:$E$309,"OK"),"")</x:f>
      </x:c>
      <x:c r="L180" s="15" t="str">
        <x:f>IF(ISNUMBER(J180),MAX(ROUND(J180-K180,2),0),"")</x:f>
      </x:c>
      <x:c r="M180" s="15" t="str">
        <x:f>IF(ISNUMBER(J180),MAX(ROUND(K180-J180,2),0),"")</x:f>
      </x:c>
      <x:c r="N180" s="9" t="str">
        <x:f>IF(B180="","",IF(COUNTIFS($B$10:$B$309,B180,$H$10:$H$309,"&lt;&gt;OK")&gt;0,"Revisar ticket",IF(I180&lt;&gt;1,"Ver primera línea",IF(M180&gt;0,"Exceso de cobro",IF(L180=0,"Cobrado",IF(K180&gt;0,"Cobro parcial","Pendiente"))))))</x:f>
      </x:c>
    </x:row>
    <x:row r="181" ht="30" customHeight="1">
      <x:c r="A181" s="11"/>
      <x:c r="B181" s="12"/>
      <x:c r="C181" s="10"/>
      <x:c r="D181" s="13"/>
      <x:c r="E181" s="14"/>
      <x:c r="F181" s="14"/>
      <x:c r="G181" s="15" t="str">
        <x:f>IF(H181="OK",ROUND(D181*E181-F181,2),"")</x:f>
      </x:c>
      <x:c r="H181" s="9" t="str">
        <x:f>IF(COUNTA(A181:F181)=0,"",IF(NOT(ISNUMBER(A181)),"Fecha no válida",IF(OR(A181&lt;DATE(2000,1,1),A181&gt;DATE(2099,12,31),A181&lt;&gt;INT(A181)),"Fecha no válida",IF(OR(B181="",B181&lt;&gt;TRIM(B181),ISNUMBER(SEARCH("~*",B181)),ISNUMBER(SEARCH("~?",B181)),ISNUMBER(SEARCH("~~",B181))),"Revisa número venta",IF(COUNTIFS($B$10:$B$309,B181,$A$10:$A$309,"&lt;&gt;"&amp;A181)&gt;0,"Fechas distintas ticket",IF(C181="","Falta producto",IF(OR(NOT(ISNUMBER(D181)),D181&lt;=0),"Cantidad no válida",IF(OR(ISBLANK(E181),NOT(ISNUMBER(E181)),E181&lt;0),"Precio no válido",IF(OR(ISBLANK(F181),NOT(ISNUMBER(F181)),F181&lt;0,F181&gt;ROUND(D181*E181,2)),"Descuento no válido","OK")))))))))</x:f>
      </x:c>
      <x:c r="I181" s="9" t="n">
        <x:f>IF(B181="",0,IF(AND(COUNTIFS($B$10:B181,B181)=1,COUNTIFS($B$10:$B$309,B181,$H$10:$H$309,"&lt;&gt;OK")=0),1,0))</x:f>
        <x:v>0</x:v>
      </x:c>
      <x:c r="J181" s="15" t="str">
        <x:f>IF(AND(I181=1,H181="OK",COUNTIFS($B$10:$B$309,B181,$H$10:$H$309,"&lt;&gt;OK")=0),SUMIFS($G$10:$G$309,$B$10:$B$309,B181),"")</x:f>
      </x:c>
      <x:c r="K181" s="15" t="str">
        <x:f>IF(ISNUMBER(J181),SUMIFS('Cobros'!$D$10:$D$309,'Cobros'!$B$10:$B$309,B181,'Cobros'!$E$10:$E$309,"OK"),"")</x:f>
      </x:c>
      <x:c r="L181" s="15" t="str">
        <x:f>IF(ISNUMBER(J181),MAX(ROUND(J181-K181,2),0),"")</x:f>
      </x:c>
      <x:c r="M181" s="15" t="str">
        <x:f>IF(ISNUMBER(J181),MAX(ROUND(K181-J181,2),0),"")</x:f>
      </x:c>
      <x:c r="N181" s="9" t="str">
        <x:f>IF(B181="","",IF(COUNTIFS($B$10:$B$309,B181,$H$10:$H$309,"&lt;&gt;OK")&gt;0,"Revisar ticket",IF(I181&lt;&gt;1,"Ver primera línea",IF(M181&gt;0,"Exceso de cobro",IF(L181=0,"Cobrado",IF(K181&gt;0,"Cobro parcial","Pendiente"))))))</x:f>
      </x:c>
    </x:row>
    <x:row r="182" ht="30" customHeight="1">
      <x:c r="A182" s="11"/>
      <x:c r="B182" s="12"/>
      <x:c r="C182" s="10"/>
      <x:c r="D182" s="13"/>
      <x:c r="E182" s="14"/>
      <x:c r="F182" s="14"/>
      <x:c r="G182" s="15" t="str">
        <x:f>IF(H182="OK",ROUND(D182*E182-F182,2),"")</x:f>
      </x:c>
      <x:c r="H182" s="9" t="str">
        <x:f>IF(COUNTA(A182:F182)=0,"",IF(NOT(ISNUMBER(A182)),"Fecha no válida",IF(OR(A182&lt;DATE(2000,1,1),A182&gt;DATE(2099,12,31),A182&lt;&gt;INT(A182)),"Fecha no válida",IF(OR(B182="",B182&lt;&gt;TRIM(B182),ISNUMBER(SEARCH("~*",B182)),ISNUMBER(SEARCH("~?",B182)),ISNUMBER(SEARCH("~~",B182))),"Revisa número venta",IF(COUNTIFS($B$10:$B$309,B182,$A$10:$A$309,"&lt;&gt;"&amp;A182)&gt;0,"Fechas distintas ticket",IF(C182="","Falta producto",IF(OR(NOT(ISNUMBER(D182)),D182&lt;=0),"Cantidad no válida",IF(OR(ISBLANK(E182),NOT(ISNUMBER(E182)),E182&lt;0),"Precio no válido",IF(OR(ISBLANK(F182),NOT(ISNUMBER(F182)),F182&lt;0,F182&gt;ROUND(D182*E182,2)),"Descuento no válido","OK")))))))))</x:f>
      </x:c>
      <x:c r="I182" s="9" t="n">
        <x:f>IF(B182="",0,IF(AND(COUNTIFS($B$10:B182,B182)=1,COUNTIFS($B$10:$B$309,B182,$H$10:$H$309,"&lt;&gt;OK")=0),1,0))</x:f>
        <x:v>0</x:v>
      </x:c>
      <x:c r="J182" s="15" t="str">
        <x:f>IF(AND(I182=1,H182="OK",COUNTIFS($B$10:$B$309,B182,$H$10:$H$309,"&lt;&gt;OK")=0),SUMIFS($G$10:$G$309,$B$10:$B$309,B182),"")</x:f>
      </x:c>
      <x:c r="K182" s="15" t="str">
        <x:f>IF(ISNUMBER(J182),SUMIFS('Cobros'!$D$10:$D$309,'Cobros'!$B$10:$B$309,B182,'Cobros'!$E$10:$E$309,"OK"),"")</x:f>
      </x:c>
      <x:c r="L182" s="15" t="str">
        <x:f>IF(ISNUMBER(J182),MAX(ROUND(J182-K182,2),0),"")</x:f>
      </x:c>
      <x:c r="M182" s="15" t="str">
        <x:f>IF(ISNUMBER(J182),MAX(ROUND(K182-J182,2),0),"")</x:f>
      </x:c>
      <x:c r="N182" s="9" t="str">
        <x:f>IF(B182="","",IF(COUNTIFS($B$10:$B$309,B182,$H$10:$H$309,"&lt;&gt;OK")&gt;0,"Revisar ticket",IF(I182&lt;&gt;1,"Ver primera línea",IF(M182&gt;0,"Exceso de cobro",IF(L182=0,"Cobrado",IF(K182&gt;0,"Cobro parcial","Pendiente"))))))</x:f>
      </x:c>
    </x:row>
    <x:row r="183" ht="30" customHeight="1">
      <x:c r="A183" s="11"/>
      <x:c r="B183" s="12"/>
      <x:c r="C183" s="10"/>
      <x:c r="D183" s="13"/>
      <x:c r="E183" s="14"/>
      <x:c r="F183" s="14"/>
      <x:c r="G183" s="15" t="str">
        <x:f>IF(H183="OK",ROUND(D183*E183-F183,2),"")</x:f>
      </x:c>
      <x:c r="H183" s="9" t="str">
        <x:f>IF(COUNTA(A183:F183)=0,"",IF(NOT(ISNUMBER(A183)),"Fecha no válida",IF(OR(A183&lt;DATE(2000,1,1),A183&gt;DATE(2099,12,31),A183&lt;&gt;INT(A183)),"Fecha no válida",IF(OR(B183="",B183&lt;&gt;TRIM(B183),ISNUMBER(SEARCH("~*",B183)),ISNUMBER(SEARCH("~?",B183)),ISNUMBER(SEARCH("~~",B183))),"Revisa número venta",IF(COUNTIFS($B$10:$B$309,B183,$A$10:$A$309,"&lt;&gt;"&amp;A183)&gt;0,"Fechas distintas ticket",IF(C183="","Falta producto",IF(OR(NOT(ISNUMBER(D183)),D183&lt;=0),"Cantidad no válida",IF(OR(ISBLANK(E183),NOT(ISNUMBER(E183)),E183&lt;0),"Precio no válido",IF(OR(ISBLANK(F183),NOT(ISNUMBER(F183)),F183&lt;0,F183&gt;ROUND(D183*E183,2)),"Descuento no válido","OK")))))))))</x:f>
      </x:c>
      <x:c r="I183" s="9" t="n">
        <x:f>IF(B183="",0,IF(AND(COUNTIFS($B$10:B183,B183)=1,COUNTIFS($B$10:$B$309,B183,$H$10:$H$309,"&lt;&gt;OK")=0),1,0))</x:f>
        <x:v>0</x:v>
      </x:c>
      <x:c r="J183" s="15" t="str">
        <x:f>IF(AND(I183=1,H183="OK",COUNTIFS($B$10:$B$309,B183,$H$10:$H$309,"&lt;&gt;OK")=0),SUMIFS($G$10:$G$309,$B$10:$B$309,B183),"")</x:f>
      </x:c>
      <x:c r="K183" s="15" t="str">
        <x:f>IF(ISNUMBER(J183),SUMIFS('Cobros'!$D$10:$D$309,'Cobros'!$B$10:$B$309,B183,'Cobros'!$E$10:$E$309,"OK"),"")</x:f>
      </x:c>
      <x:c r="L183" s="15" t="str">
        <x:f>IF(ISNUMBER(J183),MAX(ROUND(J183-K183,2),0),"")</x:f>
      </x:c>
      <x:c r="M183" s="15" t="str">
        <x:f>IF(ISNUMBER(J183),MAX(ROUND(K183-J183,2),0),"")</x:f>
      </x:c>
      <x:c r="N183" s="9" t="str">
        <x:f>IF(B183="","",IF(COUNTIFS($B$10:$B$309,B183,$H$10:$H$309,"&lt;&gt;OK")&gt;0,"Revisar ticket",IF(I183&lt;&gt;1,"Ver primera línea",IF(M183&gt;0,"Exceso de cobro",IF(L183=0,"Cobrado",IF(K183&gt;0,"Cobro parcial","Pendiente"))))))</x:f>
      </x:c>
    </x:row>
    <x:row r="184" ht="30" customHeight="1">
      <x:c r="A184" s="11"/>
      <x:c r="B184" s="12"/>
      <x:c r="C184" s="10"/>
      <x:c r="D184" s="13"/>
      <x:c r="E184" s="14"/>
      <x:c r="F184" s="14"/>
      <x:c r="G184" s="15" t="str">
        <x:f>IF(H184="OK",ROUND(D184*E184-F184,2),"")</x:f>
      </x:c>
      <x:c r="H184" s="9" t="str">
        <x:f>IF(COUNTA(A184:F184)=0,"",IF(NOT(ISNUMBER(A184)),"Fecha no válida",IF(OR(A184&lt;DATE(2000,1,1),A184&gt;DATE(2099,12,31),A184&lt;&gt;INT(A184)),"Fecha no válida",IF(OR(B184="",B184&lt;&gt;TRIM(B184),ISNUMBER(SEARCH("~*",B184)),ISNUMBER(SEARCH("~?",B184)),ISNUMBER(SEARCH("~~",B184))),"Revisa número venta",IF(COUNTIFS($B$10:$B$309,B184,$A$10:$A$309,"&lt;&gt;"&amp;A184)&gt;0,"Fechas distintas ticket",IF(C184="","Falta producto",IF(OR(NOT(ISNUMBER(D184)),D184&lt;=0),"Cantidad no válida",IF(OR(ISBLANK(E184),NOT(ISNUMBER(E184)),E184&lt;0),"Precio no válido",IF(OR(ISBLANK(F184),NOT(ISNUMBER(F184)),F184&lt;0,F184&gt;ROUND(D184*E184,2)),"Descuento no válido","OK")))))))))</x:f>
      </x:c>
      <x:c r="I184" s="9" t="n">
        <x:f>IF(B184="",0,IF(AND(COUNTIFS($B$10:B184,B184)=1,COUNTIFS($B$10:$B$309,B184,$H$10:$H$309,"&lt;&gt;OK")=0),1,0))</x:f>
        <x:v>0</x:v>
      </x:c>
      <x:c r="J184" s="15" t="str">
        <x:f>IF(AND(I184=1,H184="OK",COUNTIFS($B$10:$B$309,B184,$H$10:$H$309,"&lt;&gt;OK")=0),SUMIFS($G$10:$G$309,$B$10:$B$309,B184),"")</x:f>
      </x:c>
      <x:c r="K184" s="15" t="str">
        <x:f>IF(ISNUMBER(J184),SUMIFS('Cobros'!$D$10:$D$309,'Cobros'!$B$10:$B$309,B184,'Cobros'!$E$10:$E$309,"OK"),"")</x:f>
      </x:c>
      <x:c r="L184" s="15" t="str">
        <x:f>IF(ISNUMBER(J184),MAX(ROUND(J184-K184,2),0),"")</x:f>
      </x:c>
      <x:c r="M184" s="15" t="str">
        <x:f>IF(ISNUMBER(J184),MAX(ROUND(K184-J184,2),0),"")</x:f>
      </x:c>
      <x:c r="N184" s="9" t="str">
        <x:f>IF(B184="","",IF(COUNTIFS($B$10:$B$309,B184,$H$10:$H$309,"&lt;&gt;OK")&gt;0,"Revisar ticket",IF(I184&lt;&gt;1,"Ver primera línea",IF(M184&gt;0,"Exceso de cobro",IF(L184=0,"Cobrado",IF(K184&gt;0,"Cobro parcial","Pendiente"))))))</x:f>
      </x:c>
    </x:row>
    <x:row r="185" ht="30" customHeight="1">
      <x:c r="A185" s="11"/>
      <x:c r="B185" s="12"/>
      <x:c r="C185" s="10"/>
      <x:c r="D185" s="13"/>
      <x:c r="E185" s="14"/>
      <x:c r="F185" s="14"/>
      <x:c r="G185" s="15" t="str">
        <x:f>IF(H185="OK",ROUND(D185*E185-F185,2),"")</x:f>
      </x:c>
      <x:c r="H185" s="9" t="str">
        <x:f>IF(COUNTA(A185:F185)=0,"",IF(NOT(ISNUMBER(A185)),"Fecha no válida",IF(OR(A185&lt;DATE(2000,1,1),A185&gt;DATE(2099,12,31),A185&lt;&gt;INT(A185)),"Fecha no válida",IF(OR(B185="",B185&lt;&gt;TRIM(B185),ISNUMBER(SEARCH("~*",B185)),ISNUMBER(SEARCH("~?",B185)),ISNUMBER(SEARCH("~~",B185))),"Revisa número venta",IF(COUNTIFS($B$10:$B$309,B185,$A$10:$A$309,"&lt;&gt;"&amp;A185)&gt;0,"Fechas distintas ticket",IF(C185="","Falta producto",IF(OR(NOT(ISNUMBER(D185)),D185&lt;=0),"Cantidad no válida",IF(OR(ISBLANK(E185),NOT(ISNUMBER(E185)),E185&lt;0),"Precio no válido",IF(OR(ISBLANK(F185),NOT(ISNUMBER(F185)),F185&lt;0,F185&gt;ROUND(D185*E185,2)),"Descuento no válido","OK")))))))))</x:f>
      </x:c>
      <x:c r="I185" s="9" t="n">
        <x:f>IF(B185="",0,IF(AND(COUNTIFS($B$10:B185,B185)=1,COUNTIFS($B$10:$B$309,B185,$H$10:$H$309,"&lt;&gt;OK")=0),1,0))</x:f>
        <x:v>0</x:v>
      </x:c>
      <x:c r="J185" s="15" t="str">
        <x:f>IF(AND(I185=1,H185="OK",COUNTIFS($B$10:$B$309,B185,$H$10:$H$309,"&lt;&gt;OK")=0),SUMIFS($G$10:$G$309,$B$10:$B$309,B185),"")</x:f>
      </x:c>
      <x:c r="K185" s="15" t="str">
        <x:f>IF(ISNUMBER(J185),SUMIFS('Cobros'!$D$10:$D$309,'Cobros'!$B$10:$B$309,B185,'Cobros'!$E$10:$E$309,"OK"),"")</x:f>
      </x:c>
      <x:c r="L185" s="15" t="str">
        <x:f>IF(ISNUMBER(J185),MAX(ROUND(J185-K185,2),0),"")</x:f>
      </x:c>
      <x:c r="M185" s="15" t="str">
        <x:f>IF(ISNUMBER(J185),MAX(ROUND(K185-J185,2),0),"")</x:f>
      </x:c>
      <x:c r="N185" s="9" t="str">
        <x:f>IF(B185="","",IF(COUNTIFS($B$10:$B$309,B185,$H$10:$H$309,"&lt;&gt;OK")&gt;0,"Revisar ticket",IF(I185&lt;&gt;1,"Ver primera línea",IF(M185&gt;0,"Exceso de cobro",IF(L185=0,"Cobrado",IF(K185&gt;0,"Cobro parcial","Pendiente"))))))</x:f>
      </x:c>
    </x:row>
    <x:row r="186" ht="30" customHeight="1">
      <x:c r="A186" s="11"/>
      <x:c r="B186" s="12"/>
      <x:c r="C186" s="10"/>
      <x:c r="D186" s="13"/>
      <x:c r="E186" s="14"/>
      <x:c r="F186" s="14"/>
      <x:c r="G186" s="15" t="str">
        <x:f>IF(H186="OK",ROUND(D186*E186-F186,2),"")</x:f>
      </x:c>
      <x:c r="H186" s="9" t="str">
        <x:f>IF(COUNTA(A186:F186)=0,"",IF(NOT(ISNUMBER(A186)),"Fecha no válida",IF(OR(A186&lt;DATE(2000,1,1),A186&gt;DATE(2099,12,31),A186&lt;&gt;INT(A186)),"Fecha no válida",IF(OR(B186="",B186&lt;&gt;TRIM(B186),ISNUMBER(SEARCH("~*",B186)),ISNUMBER(SEARCH("~?",B186)),ISNUMBER(SEARCH("~~",B186))),"Revisa número venta",IF(COUNTIFS($B$10:$B$309,B186,$A$10:$A$309,"&lt;&gt;"&amp;A186)&gt;0,"Fechas distintas ticket",IF(C186="","Falta producto",IF(OR(NOT(ISNUMBER(D186)),D186&lt;=0),"Cantidad no válida",IF(OR(ISBLANK(E186),NOT(ISNUMBER(E186)),E186&lt;0),"Precio no válido",IF(OR(ISBLANK(F186),NOT(ISNUMBER(F186)),F186&lt;0,F186&gt;ROUND(D186*E186,2)),"Descuento no válido","OK")))))))))</x:f>
      </x:c>
      <x:c r="I186" s="9" t="n">
        <x:f>IF(B186="",0,IF(AND(COUNTIFS($B$10:B186,B186)=1,COUNTIFS($B$10:$B$309,B186,$H$10:$H$309,"&lt;&gt;OK")=0),1,0))</x:f>
        <x:v>0</x:v>
      </x:c>
      <x:c r="J186" s="15" t="str">
        <x:f>IF(AND(I186=1,H186="OK",COUNTIFS($B$10:$B$309,B186,$H$10:$H$309,"&lt;&gt;OK")=0),SUMIFS($G$10:$G$309,$B$10:$B$309,B186),"")</x:f>
      </x:c>
      <x:c r="K186" s="15" t="str">
        <x:f>IF(ISNUMBER(J186),SUMIFS('Cobros'!$D$10:$D$309,'Cobros'!$B$10:$B$309,B186,'Cobros'!$E$10:$E$309,"OK"),"")</x:f>
      </x:c>
      <x:c r="L186" s="15" t="str">
        <x:f>IF(ISNUMBER(J186),MAX(ROUND(J186-K186,2),0),"")</x:f>
      </x:c>
      <x:c r="M186" s="15" t="str">
        <x:f>IF(ISNUMBER(J186),MAX(ROUND(K186-J186,2),0),"")</x:f>
      </x:c>
      <x:c r="N186" s="9" t="str">
        <x:f>IF(B186="","",IF(COUNTIFS($B$10:$B$309,B186,$H$10:$H$309,"&lt;&gt;OK")&gt;0,"Revisar ticket",IF(I186&lt;&gt;1,"Ver primera línea",IF(M186&gt;0,"Exceso de cobro",IF(L186=0,"Cobrado",IF(K186&gt;0,"Cobro parcial","Pendiente"))))))</x:f>
      </x:c>
    </x:row>
    <x:row r="187" ht="30" customHeight="1">
      <x:c r="A187" s="11"/>
      <x:c r="B187" s="12"/>
      <x:c r="C187" s="10"/>
      <x:c r="D187" s="13"/>
      <x:c r="E187" s="14"/>
      <x:c r="F187" s="14"/>
      <x:c r="G187" s="15" t="str">
        <x:f>IF(H187="OK",ROUND(D187*E187-F187,2),"")</x:f>
      </x:c>
      <x:c r="H187" s="9" t="str">
        <x:f>IF(COUNTA(A187:F187)=0,"",IF(NOT(ISNUMBER(A187)),"Fecha no válida",IF(OR(A187&lt;DATE(2000,1,1),A187&gt;DATE(2099,12,31),A187&lt;&gt;INT(A187)),"Fecha no válida",IF(OR(B187="",B187&lt;&gt;TRIM(B187),ISNUMBER(SEARCH("~*",B187)),ISNUMBER(SEARCH("~?",B187)),ISNUMBER(SEARCH("~~",B187))),"Revisa número venta",IF(COUNTIFS($B$10:$B$309,B187,$A$10:$A$309,"&lt;&gt;"&amp;A187)&gt;0,"Fechas distintas ticket",IF(C187="","Falta producto",IF(OR(NOT(ISNUMBER(D187)),D187&lt;=0),"Cantidad no válida",IF(OR(ISBLANK(E187),NOT(ISNUMBER(E187)),E187&lt;0),"Precio no válido",IF(OR(ISBLANK(F187),NOT(ISNUMBER(F187)),F187&lt;0,F187&gt;ROUND(D187*E187,2)),"Descuento no válido","OK")))))))))</x:f>
      </x:c>
      <x:c r="I187" s="9" t="n">
        <x:f>IF(B187="",0,IF(AND(COUNTIFS($B$10:B187,B187)=1,COUNTIFS($B$10:$B$309,B187,$H$10:$H$309,"&lt;&gt;OK")=0),1,0))</x:f>
        <x:v>0</x:v>
      </x:c>
      <x:c r="J187" s="15" t="str">
        <x:f>IF(AND(I187=1,H187="OK",COUNTIFS($B$10:$B$309,B187,$H$10:$H$309,"&lt;&gt;OK")=0),SUMIFS($G$10:$G$309,$B$10:$B$309,B187),"")</x:f>
      </x:c>
      <x:c r="K187" s="15" t="str">
        <x:f>IF(ISNUMBER(J187),SUMIFS('Cobros'!$D$10:$D$309,'Cobros'!$B$10:$B$309,B187,'Cobros'!$E$10:$E$309,"OK"),"")</x:f>
      </x:c>
      <x:c r="L187" s="15" t="str">
        <x:f>IF(ISNUMBER(J187),MAX(ROUND(J187-K187,2),0),"")</x:f>
      </x:c>
      <x:c r="M187" s="15" t="str">
        <x:f>IF(ISNUMBER(J187),MAX(ROUND(K187-J187,2),0),"")</x:f>
      </x:c>
      <x:c r="N187" s="9" t="str">
        <x:f>IF(B187="","",IF(COUNTIFS($B$10:$B$309,B187,$H$10:$H$309,"&lt;&gt;OK")&gt;0,"Revisar ticket",IF(I187&lt;&gt;1,"Ver primera línea",IF(M187&gt;0,"Exceso de cobro",IF(L187=0,"Cobrado",IF(K187&gt;0,"Cobro parcial","Pendiente"))))))</x:f>
      </x:c>
    </x:row>
    <x:row r="188" ht="30" customHeight="1">
      <x:c r="A188" s="11"/>
      <x:c r="B188" s="12"/>
      <x:c r="C188" s="10"/>
      <x:c r="D188" s="13"/>
      <x:c r="E188" s="14"/>
      <x:c r="F188" s="14"/>
      <x:c r="G188" s="15" t="str">
        <x:f>IF(H188="OK",ROUND(D188*E188-F188,2),"")</x:f>
      </x:c>
      <x:c r="H188" s="9" t="str">
        <x:f>IF(COUNTA(A188:F188)=0,"",IF(NOT(ISNUMBER(A188)),"Fecha no válida",IF(OR(A188&lt;DATE(2000,1,1),A188&gt;DATE(2099,12,31),A188&lt;&gt;INT(A188)),"Fecha no válida",IF(OR(B188="",B188&lt;&gt;TRIM(B188),ISNUMBER(SEARCH("~*",B188)),ISNUMBER(SEARCH("~?",B188)),ISNUMBER(SEARCH("~~",B188))),"Revisa número venta",IF(COUNTIFS($B$10:$B$309,B188,$A$10:$A$309,"&lt;&gt;"&amp;A188)&gt;0,"Fechas distintas ticket",IF(C188="","Falta producto",IF(OR(NOT(ISNUMBER(D188)),D188&lt;=0),"Cantidad no válida",IF(OR(ISBLANK(E188),NOT(ISNUMBER(E188)),E188&lt;0),"Precio no válido",IF(OR(ISBLANK(F188),NOT(ISNUMBER(F188)),F188&lt;0,F188&gt;ROUND(D188*E188,2)),"Descuento no válido","OK")))))))))</x:f>
      </x:c>
      <x:c r="I188" s="9" t="n">
        <x:f>IF(B188="",0,IF(AND(COUNTIFS($B$10:B188,B188)=1,COUNTIFS($B$10:$B$309,B188,$H$10:$H$309,"&lt;&gt;OK")=0),1,0))</x:f>
        <x:v>0</x:v>
      </x:c>
      <x:c r="J188" s="15" t="str">
        <x:f>IF(AND(I188=1,H188="OK",COUNTIFS($B$10:$B$309,B188,$H$10:$H$309,"&lt;&gt;OK")=0),SUMIFS($G$10:$G$309,$B$10:$B$309,B188),"")</x:f>
      </x:c>
      <x:c r="K188" s="15" t="str">
        <x:f>IF(ISNUMBER(J188),SUMIFS('Cobros'!$D$10:$D$309,'Cobros'!$B$10:$B$309,B188,'Cobros'!$E$10:$E$309,"OK"),"")</x:f>
      </x:c>
      <x:c r="L188" s="15" t="str">
        <x:f>IF(ISNUMBER(J188),MAX(ROUND(J188-K188,2),0),"")</x:f>
      </x:c>
      <x:c r="M188" s="15" t="str">
        <x:f>IF(ISNUMBER(J188),MAX(ROUND(K188-J188,2),0),"")</x:f>
      </x:c>
      <x:c r="N188" s="9" t="str">
        <x:f>IF(B188="","",IF(COUNTIFS($B$10:$B$309,B188,$H$10:$H$309,"&lt;&gt;OK")&gt;0,"Revisar ticket",IF(I188&lt;&gt;1,"Ver primera línea",IF(M188&gt;0,"Exceso de cobro",IF(L188=0,"Cobrado",IF(K188&gt;0,"Cobro parcial","Pendiente"))))))</x:f>
      </x:c>
    </x:row>
    <x:row r="189" ht="30" customHeight="1">
      <x:c r="A189" s="11"/>
      <x:c r="B189" s="12"/>
      <x:c r="C189" s="10"/>
      <x:c r="D189" s="13"/>
      <x:c r="E189" s="14"/>
      <x:c r="F189" s="14"/>
      <x:c r="G189" s="15" t="str">
        <x:f>IF(H189="OK",ROUND(D189*E189-F189,2),"")</x:f>
      </x:c>
      <x:c r="H189" s="9" t="str">
        <x:f>IF(COUNTA(A189:F189)=0,"",IF(NOT(ISNUMBER(A189)),"Fecha no válida",IF(OR(A189&lt;DATE(2000,1,1),A189&gt;DATE(2099,12,31),A189&lt;&gt;INT(A189)),"Fecha no válida",IF(OR(B189="",B189&lt;&gt;TRIM(B189),ISNUMBER(SEARCH("~*",B189)),ISNUMBER(SEARCH("~?",B189)),ISNUMBER(SEARCH("~~",B189))),"Revisa número venta",IF(COUNTIFS($B$10:$B$309,B189,$A$10:$A$309,"&lt;&gt;"&amp;A189)&gt;0,"Fechas distintas ticket",IF(C189="","Falta producto",IF(OR(NOT(ISNUMBER(D189)),D189&lt;=0),"Cantidad no válida",IF(OR(ISBLANK(E189),NOT(ISNUMBER(E189)),E189&lt;0),"Precio no válido",IF(OR(ISBLANK(F189),NOT(ISNUMBER(F189)),F189&lt;0,F189&gt;ROUND(D189*E189,2)),"Descuento no válido","OK")))))))))</x:f>
      </x:c>
      <x:c r="I189" s="9" t="n">
        <x:f>IF(B189="",0,IF(AND(COUNTIFS($B$10:B189,B189)=1,COUNTIFS($B$10:$B$309,B189,$H$10:$H$309,"&lt;&gt;OK")=0),1,0))</x:f>
        <x:v>0</x:v>
      </x:c>
      <x:c r="J189" s="15" t="str">
        <x:f>IF(AND(I189=1,H189="OK",COUNTIFS($B$10:$B$309,B189,$H$10:$H$309,"&lt;&gt;OK")=0),SUMIFS($G$10:$G$309,$B$10:$B$309,B189),"")</x:f>
      </x:c>
      <x:c r="K189" s="15" t="str">
        <x:f>IF(ISNUMBER(J189),SUMIFS('Cobros'!$D$10:$D$309,'Cobros'!$B$10:$B$309,B189,'Cobros'!$E$10:$E$309,"OK"),"")</x:f>
      </x:c>
      <x:c r="L189" s="15" t="str">
        <x:f>IF(ISNUMBER(J189),MAX(ROUND(J189-K189,2),0),"")</x:f>
      </x:c>
      <x:c r="M189" s="15" t="str">
        <x:f>IF(ISNUMBER(J189),MAX(ROUND(K189-J189,2),0),"")</x:f>
      </x:c>
      <x:c r="N189" s="9" t="str">
        <x:f>IF(B189="","",IF(COUNTIFS($B$10:$B$309,B189,$H$10:$H$309,"&lt;&gt;OK")&gt;0,"Revisar ticket",IF(I189&lt;&gt;1,"Ver primera línea",IF(M189&gt;0,"Exceso de cobro",IF(L189=0,"Cobrado",IF(K189&gt;0,"Cobro parcial","Pendiente"))))))</x:f>
      </x:c>
    </x:row>
    <x:row r="190" ht="30" customHeight="1">
      <x:c r="A190" s="11"/>
      <x:c r="B190" s="12"/>
      <x:c r="C190" s="10"/>
      <x:c r="D190" s="13"/>
      <x:c r="E190" s="14"/>
      <x:c r="F190" s="14"/>
      <x:c r="G190" s="15" t="str">
        <x:f>IF(H190="OK",ROUND(D190*E190-F190,2),"")</x:f>
      </x:c>
      <x:c r="H190" s="9" t="str">
        <x:f>IF(COUNTA(A190:F190)=0,"",IF(NOT(ISNUMBER(A190)),"Fecha no válida",IF(OR(A190&lt;DATE(2000,1,1),A190&gt;DATE(2099,12,31),A190&lt;&gt;INT(A190)),"Fecha no válida",IF(OR(B190="",B190&lt;&gt;TRIM(B190),ISNUMBER(SEARCH("~*",B190)),ISNUMBER(SEARCH("~?",B190)),ISNUMBER(SEARCH("~~",B190))),"Revisa número venta",IF(COUNTIFS($B$10:$B$309,B190,$A$10:$A$309,"&lt;&gt;"&amp;A190)&gt;0,"Fechas distintas ticket",IF(C190="","Falta producto",IF(OR(NOT(ISNUMBER(D190)),D190&lt;=0),"Cantidad no válida",IF(OR(ISBLANK(E190),NOT(ISNUMBER(E190)),E190&lt;0),"Precio no válido",IF(OR(ISBLANK(F190),NOT(ISNUMBER(F190)),F190&lt;0,F190&gt;ROUND(D190*E190,2)),"Descuento no válido","OK")))))))))</x:f>
      </x:c>
      <x:c r="I190" s="9" t="n">
        <x:f>IF(B190="",0,IF(AND(COUNTIFS($B$10:B190,B190)=1,COUNTIFS($B$10:$B$309,B190,$H$10:$H$309,"&lt;&gt;OK")=0),1,0))</x:f>
        <x:v>0</x:v>
      </x:c>
      <x:c r="J190" s="15" t="str">
        <x:f>IF(AND(I190=1,H190="OK",COUNTIFS($B$10:$B$309,B190,$H$10:$H$309,"&lt;&gt;OK")=0),SUMIFS($G$10:$G$309,$B$10:$B$309,B190),"")</x:f>
      </x:c>
      <x:c r="K190" s="15" t="str">
        <x:f>IF(ISNUMBER(J190),SUMIFS('Cobros'!$D$10:$D$309,'Cobros'!$B$10:$B$309,B190,'Cobros'!$E$10:$E$309,"OK"),"")</x:f>
      </x:c>
      <x:c r="L190" s="15" t="str">
        <x:f>IF(ISNUMBER(J190),MAX(ROUND(J190-K190,2),0),"")</x:f>
      </x:c>
      <x:c r="M190" s="15" t="str">
        <x:f>IF(ISNUMBER(J190),MAX(ROUND(K190-J190,2),0),"")</x:f>
      </x:c>
      <x:c r="N190" s="9" t="str">
        <x:f>IF(B190="","",IF(COUNTIFS($B$10:$B$309,B190,$H$10:$H$309,"&lt;&gt;OK")&gt;0,"Revisar ticket",IF(I190&lt;&gt;1,"Ver primera línea",IF(M190&gt;0,"Exceso de cobro",IF(L190=0,"Cobrado",IF(K190&gt;0,"Cobro parcial","Pendiente"))))))</x:f>
      </x:c>
    </x:row>
    <x:row r="191" ht="30" customHeight="1">
      <x:c r="A191" s="11"/>
      <x:c r="B191" s="12"/>
      <x:c r="C191" s="10"/>
      <x:c r="D191" s="13"/>
      <x:c r="E191" s="14"/>
      <x:c r="F191" s="14"/>
      <x:c r="G191" s="15" t="str">
        <x:f>IF(H191="OK",ROUND(D191*E191-F191,2),"")</x:f>
      </x:c>
      <x:c r="H191" s="9" t="str">
        <x:f>IF(COUNTA(A191:F191)=0,"",IF(NOT(ISNUMBER(A191)),"Fecha no válida",IF(OR(A191&lt;DATE(2000,1,1),A191&gt;DATE(2099,12,31),A191&lt;&gt;INT(A191)),"Fecha no válida",IF(OR(B191="",B191&lt;&gt;TRIM(B191),ISNUMBER(SEARCH("~*",B191)),ISNUMBER(SEARCH("~?",B191)),ISNUMBER(SEARCH("~~",B191))),"Revisa número venta",IF(COUNTIFS($B$10:$B$309,B191,$A$10:$A$309,"&lt;&gt;"&amp;A191)&gt;0,"Fechas distintas ticket",IF(C191="","Falta producto",IF(OR(NOT(ISNUMBER(D191)),D191&lt;=0),"Cantidad no válida",IF(OR(ISBLANK(E191),NOT(ISNUMBER(E191)),E191&lt;0),"Precio no válido",IF(OR(ISBLANK(F191),NOT(ISNUMBER(F191)),F191&lt;0,F191&gt;ROUND(D191*E191,2)),"Descuento no válido","OK")))))))))</x:f>
      </x:c>
      <x:c r="I191" s="9" t="n">
        <x:f>IF(B191="",0,IF(AND(COUNTIFS($B$10:B191,B191)=1,COUNTIFS($B$10:$B$309,B191,$H$10:$H$309,"&lt;&gt;OK")=0),1,0))</x:f>
        <x:v>0</x:v>
      </x:c>
      <x:c r="J191" s="15" t="str">
        <x:f>IF(AND(I191=1,H191="OK",COUNTIFS($B$10:$B$309,B191,$H$10:$H$309,"&lt;&gt;OK")=0),SUMIFS($G$10:$G$309,$B$10:$B$309,B191),"")</x:f>
      </x:c>
      <x:c r="K191" s="15" t="str">
        <x:f>IF(ISNUMBER(J191),SUMIFS('Cobros'!$D$10:$D$309,'Cobros'!$B$10:$B$309,B191,'Cobros'!$E$10:$E$309,"OK"),"")</x:f>
      </x:c>
      <x:c r="L191" s="15" t="str">
        <x:f>IF(ISNUMBER(J191),MAX(ROUND(J191-K191,2),0),"")</x:f>
      </x:c>
      <x:c r="M191" s="15" t="str">
        <x:f>IF(ISNUMBER(J191),MAX(ROUND(K191-J191,2),0),"")</x:f>
      </x:c>
      <x:c r="N191" s="9" t="str">
        <x:f>IF(B191="","",IF(COUNTIFS($B$10:$B$309,B191,$H$10:$H$309,"&lt;&gt;OK")&gt;0,"Revisar ticket",IF(I191&lt;&gt;1,"Ver primera línea",IF(M191&gt;0,"Exceso de cobro",IF(L191=0,"Cobrado",IF(K191&gt;0,"Cobro parcial","Pendiente"))))))</x:f>
      </x:c>
    </x:row>
    <x:row r="192" ht="30" customHeight="1">
      <x:c r="A192" s="11"/>
      <x:c r="B192" s="12"/>
      <x:c r="C192" s="10"/>
      <x:c r="D192" s="13"/>
      <x:c r="E192" s="14"/>
      <x:c r="F192" s="14"/>
      <x:c r="G192" s="15" t="str">
        <x:f>IF(H192="OK",ROUND(D192*E192-F192,2),"")</x:f>
      </x:c>
      <x:c r="H192" s="9" t="str">
        <x:f>IF(COUNTA(A192:F192)=0,"",IF(NOT(ISNUMBER(A192)),"Fecha no válida",IF(OR(A192&lt;DATE(2000,1,1),A192&gt;DATE(2099,12,31),A192&lt;&gt;INT(A192)),"Fecha no válida",IF(OR(B192="",B192&lt;&gt;TRIM(B192),ISNUMBER(SEARCH("~*",B192)),ISNUMBER(SEARCH("~?",B192)),ISNUMBER(SEARCH("~~",B192))),"Revisa número venta",IF(COUNTIFS($B$10:$B$309,B192,$A$10:$A$309,"&lt;&gt;"&amp;A192)&gt;0,"Fechas distintas ticket",IF(C192="","Falta producto",IF(OR(NOT(ISNUMBER(D192)),D192&lt;=0),"Cantidad no válida",IF(OR(ISBLANK(E192),NOT(ISNUMBER(E192)),E192&lt;0),"Precio no válido",IF(OR(ISBLANK(F192),NOT(ISNUMBER(F192)),F192&lt;0,F192&gt;ROUND(D192*E192,2)),"Descuento no válido","OK")))))))))</x:f>
      </x:c>
      <x:c r="I192" s="9" t="n">
        <x:f>IF(B192="",0,IF(AND(COUNTIFS($B$10:B192,B192)=1,COUNTIFS($B$10:$B$309,B192,$H$10:$H$309,"&lt;&gt;OK")=0),1,0))</x:f>
        <x:v>0</x:v>
      </x:c>
      <x:c r="J192" s="15" t="str">
        <x:f>IF(AND(I192=1,H192="OK",COUNTIFS($B$10:$B$309,B192,$H$10:$H$309,"&lt;&gt;OK")=0),SUMIFS($G$10:$G$309,$B$10:$B$309,B192),"")</x:f>
      </x:c>
      <x:c r="K192" s="15" t="str">
        <x:f>IF(ISNUMBER(J192),SUMIFS('Cobros'!$D$10:$D$309,'Cobros'!$B$10:$B$309,B192,'Cobros'!$E$10:$E$309,"OK"),"")</x:f>
      </x:c>
      <x:c r="L192" s="15" t="str">
        <x:f>IF(ISNUMBER(J192),MAX(ROUND(J192-K192,2),0),"")</x:f>
      </x:c>
      <x:c r="M192" s="15" t="str">
        <x:f>IF(ISNUMBER(J192),MAX(ROUND(K192-J192,2),0),"")</x:f>
      </x:c>
      <x:c r="N192" s="9" t="str">
        <x:f>IF(B192="","",IF(COUNTIFS($B$10:$B$309,B192,$H$10:$H$309,"&lt;&gt;OK")&gt;0,"Revisar ticket",IF(I192&lt;&gt;1,"Ver primera línea",IF(M192&gt;0,"Exceso de cobro",IF(L192=0,"Cobrado",IF(K192&gt;0,"Cobro parcial","Pendiente"))))))</x:f>
      </x:c>
    </x:row>
    <x:row r="193" ht="30" customHeight="1">
      <x:c r="A193" s="11"/>
      <x:c r="B193" s="12"/>
      <x:c r="C193" s="10"/>
      <x:c r="D193" s="13"/>
      <x:c r="E193" s="14"/>
      <x:c r="F193" s="14"/>
      <x:c r="G193" s="15" t="str">
        <x:f>IF(H193="OK",ROUND(D193*E193-F193,2),"")</x:f>
      </x:c>
      <x:c r="H193" s="9" t="str">
        <x:f>IF(COUNTA(A193:F193)=0,"",IF(NOT(ISNUMBER(A193)),"Fecha no válida",IF(OR(A193&lt;DATE(2000,1,1),A193&gt;DATE(2099,12,31),A193&lt;&gt;INT(A193)),"Fecha no válida",IF(OR(B193="",B193&lt;&gt;TRIM(B193),ISNUMBER(SEARCH("~*",B193)),ISNUMBER(SEARCH("~?",B193)),ISNUMBER(SEARCH("~~",B193))),"Revisa número venta",IF(COUNTIFS($B$10:$B$309,B193,$A$10:$A$309,"&lt;&gt;"&amp;A193)&gt;0,"Fechas distintas ticket",IF(C193="","Falta producto",IF(OR(NOT(ISNUMBER(D193)),D193&lt;=0),"Cantidad no válida",IF(OR(ISBLANK(E193),NOT(ISNUMBER(E193)),E193&lt;0),"Precio no válido",IF(OR(ISBLANK(F193),NOT(ISNUMBER(F193)),F193&lt;0,F193&gt;ROUND(D193*E193,2)),"Descuento no válido","OK")))))))))</x:f>
      </x:c>
      <x:c r="I193" s="9" t="n">
        <x:f>IF(B193="",0,IF(AND(COUNTIFS($B$10:B193,B193)=1,COUNTIFS($B$10:$B$309,B193,$H$10:$H$309,"&lt;&gt;OK")=0),1,0))</x:f>
        <x:v>0</x:v>
      </x:c>
      <x:c r="J193" s="15" t="str">
        <x:f>IF(AND(I193=1,H193="OK",COUNTIFS($B$10:$B$309,B193,$H$10:$H$309,"&lt;&gt;OK")=0),SUMIFS($G$10:$G$309,$B$10:$B$309,B193),"")</x:f>
      </x:c>
      <x:c r="K193" s="15" t="str">
        <x:f>IF(ISNUMBER(J193),SUMIFS('Cobros'!$D$10:$D$309,'Cobros'!$B$10:$B$309,B193,'Cobros'!$E$10:$E$309,"OK"),"")</x:f>
      </x:c>
      <x:c r="L193" s="15" t="str">
        <x:f>IF(ISNUMBER(J193),MAX(ROUND(J193-K193,2),0),"")</x:f>
      </x:c>
      <x:c r="M193" s="15" t="str">
        <x:f>IF(ISNUMBER(J193),MAX(ROUND(K193-J193,2),0),"")</x:f>
      </x:c>
      <x:c r="N193" s="9" t="str">
        <x:f>IF(B193="","",IF(COUNTIFS($B$10:$B$309,B193,$H$10:$H$309,"&lt;&gt;OK")&gt;0,"Revisar ticket",IF(I193&lt;&gt;1,"Ver primera línea",IF(M193&gt;0,"Exceso de cobro",IF(L193=0,"Cobrado",IF(K193&gt;0,"Cobro parcial","Pendiente"))))))</x:f>
      </x:c>
    </x:row>
    <x:row r="194" ht="30" customHeight="1">
      <x:c r="A194" s="11"/>
      <x:c r="B194" s="12"/>
      <x:c r="C194" s="10"/>
      <x:c r="D194" s="13"/>
      <x:c r="E194" s="14"/>
      <x:c r="F194" s="14"/>
      <x:c r="G194" s="15" t="str">
        <x:f>IF(H194="OK",ROUND(D194*E194-F194,2),"")</x:f>
      </x:c>
      <x:c r="H194" s="9" t="str">
        <x:f>IF(COUNTA(A194:F194)=0,"",IF(NOT(ISNUMBER(A194)),"Fecha no válida",IF(OR(A194&lt;DATE(2000,1,1),A194&gt;DATE(2099,12,31),A194&lt;&gt;INT(A194)),"Fecha no válida",IF(OR(B194="",B194&lt;&gt;TRIM(B194),ISNUMBER(SEARCH("~*",B194)),ISNUMBER(SEARCH("~?",B194)),ISNUMBER(SEARCH("~~",B194))),"Revisa número venta",IF(COUNTIFS($B$10:$B$309,B194,$A$10:$A$309,"&lt;&gt;"&amp;A194)&gt;0,"Fechas distintas ticket",IF(C194="","Falta producto",IF(OR(NOT(ISNUMBER(D194)),D194&lt;=0),"Cantidad no válida",IF(OR(ISBLANK(E194),NOT(ISNUMBER(E194)),E194&lt;0),"Precio no válido",IF(OR(ISBLANK(F194),NOT(ISNUMBER(F194)),F194&lt;0,F194&gt;ROUND(D194*E194,2)),"Descuento no válido","OK")))))))))</x:f>
      </x:c>
      <x:c r="I194" s="9" t="n">
        <x:f>IF(B194="",0,IF(AND(COUNTIFS($B$10:B194,B194)=1,COUNTIFS($B$10:$B$309,B194,$H$10:$H$309,"&lt;&gt;OK")=0),1,0))</x:f>
        <x:v>0</x:v>
      </x:c>
      <x:c r="J194" s="15" t="str">
        <x:f>IF(AND(I194=1,H194="OK",COUNTIFS($B$10:$B$309,B194,$H$10:$H$309,"&lt;&gt;OK")=0),SUMIFS($G$10:$G$309,$B$10:$B$309,B194),"")</x:f>
      </x:c>
      <x:c r="K194" s="15" t="str">
        <x:f>IF(ISNUMBER(J194),SUMIFS('Cobros'!$D$10:$D$309,'Cobros'!$B$10:$B$309,B194,'Cobros'!$E$10:$E$309,"OK"),"")</x:f>
      </x:c>
      <x:c r="L194" s="15" t="str">
        <x:f>IF(ISNUMBER(J194),MAX(ROUND(J194-K194,2),0),"")</x:f>
      </x:c>
      <x:c r="M194" s="15" t="str">
        <x:f>IF(ISNUMBER(J194),MAX(ROUND(K194-J194,2),0),"")</x:f>
      </x:c>
      <x:c r="N194" s="9" t="str">
        <x:f>IF(B194="","",IF(COUNTIFS($B$10:$B$309,B194,$H$10:$H$309,"&lt;&gt;OK")&gt;0,"Revisar ticket",IF(I194&lt;&gt;1,"Ver primera línea",IF(M194&gt;0,"Exceso de cobro",IF(L194=0,"Cobrado",IF(K194&gt;0,"Cobro parcial","Pendiente"))))))</x:f>
      </x:c>
    </x:row>
    <x:row r="195" ht="30" customHeight="1">
      <x:c r="A195" s="11"/>
      <x:c r="B195" s="12"/>
      <x:c r="C195" s="10"/>
      <x:c r="D195" s="13"/>
      <x:c r="E195" s="14"/>
      <x:c r="F195" s="14"/>
      <x:c r="G195" s="15" t="str">
        <x:f>IF(H195="OK",ROUND(D195*E195-F195,2),"")</x:f>
      </x:c>
      <x:c r="H195" s="9" t="str">
        <x:f>IF(COUNTA(A195:F195)=0,"",IF(NOT(ISNUMBER(A195)),"Fecha no válida",IF(OR(A195&lt;DATE(2000,1,1),A195&gt;DATE(2099,12,31),A195&lt;&gt;INT(A195)),"Fecha no válida",IF(OR(B195="",B195&lt;&gt;TRIM(B195),ISNUMBER(SEARCH("~*",B195)),ISNUMBER(SEARCH("~?",B195)),ISNUMBER(SEARCH("~~",B195))),"Revisa número venta",IF(COUNTIFS($B$10:$B$309,B195,$A$10:$A$309,"&lt;&gt;"&amp;A195)&gt;0,"Fechas distintas ticket",IF(C195="","Falta producto",IF(OR(NOT(ISNUMBER(D195)),D195&lt;=0),"Cantidad no válida",IF(OR(ISBLANK(E195),NOT(ISNUMBER(E195)),E195&lt;0),"Precio no válido",IF(OR(ISBLANK(F195),NOT(ISNUMBER(F195)),F195&lt;0,F195&gt;ROUND(D195*E195,2)),"Descuento no válido","OK")))))))))</x:f>
      </x:c>
      <x:c r="I195" s="9" t="n">
        <x:f>IF(B195="",0,IF(AND(COUNTIFS($B$10:B195,B195)=1,COUNTIFS($B$10:$B$309,B195,$H$10:$H$309,"&lt;&gt;OK")=0),1,0))</x:f>
        <x:v>0</x:v>
      </x:c>
      <x:c r="J195" s="15" t="str">
        <x:f>IF(AND(I195=1,H195="OK",COUNTIFS($B$10:$B$309,B195,$H$10:$H$309,"&lt;&gt;OK")=0),SUMIFS($G$10:$G$309,$B$10:$B$309,B195),"")</x:f>
      </x:c>
      <x:c r="K195" s="15" t="str">
        <x:f>IF(ISNUMBER(J195),SUMIFS('Cobros'!$D$10:$D$309,'Cobros'!$B$10:$B$309,B195,'Cobros'!$E$10:$E$309,"OK"),"")</x:f>
      </x:c>
      <x:c r="L195" s="15" t="str">
        <x:f>IF(ISNUMBER(J195),MAX(ROUND(J195-K195,2),0),"")</x:f>
      </x:c>
      <x:c r="M195" s="15" t="str">
        <x:f>IF(ISNUMBER(J195),MAX(ROUND(K195-J195,2),0),"")</x:f>
      </x:c>
      <x:c r="N195" s="9" t="str">
        <x:f>IF(B195="","",IF(COUNTIFS($B$10:$B$309,B195,$H$10:$H$309,"&lt;&gt;OK")&gt;0,"Revisar ticket",IF(I195&lt;&gt;1,"Ver primera línea",IF(M195&gt;0,"Exceso de cobro",IF(L195=0,"Cobrado",IF(K195&gt;0,"Cobro parcial","Pendiente"))))))</x:f>
      </x:c>
    </x:row>
    <x:row r="196" ht="30" customHeight="1">
      <x:c r="A196" s="11"/>
      <x:c r="B196" s="12"/>
      <x:c r="C196" s="10"/>
      <x:c r="D196" s="13"/>
      <x:c r="E196" s="14"/>
      <x:c r="F196" s="14"/>
      <x:c r="G196" s="15" t="str">
        <x:f>IF(H196="OK",ROUND(D196*E196-F196,2),"")</x:f>
      </x:c>
      <x:c r="H196" s="9" t="str">
        <x:f>IF(COUNTA(A196:F196)=0,"",IF(NOT(ISNUMBER(A196)),"Fecha no válida",IF(OR(A196&lt;DATE(2000,1,1),A196&gt;DATE(2099,12,31),A196&lt;&gt;INT(A196)),"Fecha no válida",IF(OR(B196="",B196&lt;&gt;TRIM(B196),ISNUMBER(SEARCH("~*",B196)),ISNUMBER(SEARCH("~?",B196)),ISNUMBER(SEARCH("~~",B196))),"Revisa número venta",IF(COUNTIFS($B$10:$B$309,B196,$A$10:$A$309,"&lt;&gt;"&amp;A196)&gt;0,"Fechas distintas ticket",IF(C196="","Falta producto",IF(OR(NOT(ISNUMBER(D196)),D196&lt;=0),"Cantidad no válida",IF(OR(ISBLANK(E196),NOT(ISNUMBER(E196)),E196&lt;0),"Precio no válido",IF(OR(ISBLANK(F196),NOT(ISNUMBER(F196)),F196&lt;0,F196&gt;ROUND(D196*E196,2)),"Descuento no válido","OK")))))))))</x:f>
      </x:c>
      <x:c r="I196" s="9" t="n">
        <x:f>IF(B196="",0,IF(AND(COUNTIFS($B$10:B196,B196)=1,COUNTIFS($B$10:$B$309,B196,$H$10:$H$309,"&lt;&gt;OK")=0),1,0))</x:f>
        <x:v>0</x:v>
      </x:c>
      <x:c r="J196" s="15" t="str">
        <x:f>IF(AND(I196=1,H196="OK",COUNTIFS($B$10:$B$309,B196,$H$10:$H$309,"&lt;&gt;OK")=0),SUMIFS($G$10:$G$309,$B$10:$B$309,B196),"")</x:f>
      </x:c>
      <x:c r="K196" s="15" t="str">
        <x:f>IF(ISNUMBER(J196),SUMIFS('Cobros'!$D$10:$D$309,'Cobros'!$B$10:$B$309,B196,'Cobros'!$E$10:$E$309,"OK"),"")</x:f>
      </x:c>
      <x:c r="L196" s="15" t="str">
        <x:f>IF(ISNUMBER(J196),MAX(ROUND(J196-K196,2),0),"")</x:f>
      </x:c>
      <x:c r="M196" s="15" t="str">
        <x:f>IF(ISNUMBER(J196),MAX(ROUND(K196-J196,2),0),"")</x:f>
      </x:c>
      <x:c r="N196" s="9" t="str">
        <x:f>IF(B196="","",IF(COUNTIFS($B$10:$B$309,B196,$H$10:$H$309,"&lt;&gt;OK")&gt;0,"Revisar ticket",IF(I196&lt;&gt;1,"Ver primera línea",IF(M196&gt;0,"Exceso de cobro",IF(L196=0,"Cobrado",IF(K196&gt;0,"Cobro parcial","Pendiente"))))))</x:f>
      </x:c>
    </x:row>
    <x:row r="197" ht="30" customHeight="1">
      <x:c r="A197" s="11"/>
      <x:c r="B197" s="12"/>
      <x:c r="C197" s="10"/>
      <x:c r="D197" s="13"/>
      <x:c r="E197" s="14"/>
      <x:c r="F197" s="14"/>
      <x:c r="G197" s="15" t="str">
        <x:f>IF(H197="OK",ROUND(D197*E197-F197,2),"")</x:f>
      </x:c>
      <x:c r="H197" s="9" t="str">
        <x:f>IF(COUNTA(A197:F197)=0,"",IF(NOT(ISNUMBER(A197)),"Fecha no válida",IF(OR(A197&lt;DATE(2000,1,1),A197&gt;DATE(2099,12,31),A197&lt;&gt;INT(A197)),"Fecha no válida",IF(OR(B197="",B197&lt;&gt;TRIM(B197),ISNUMBER(SEARCH("~*",B197)),ISNUMBER(SEARCH("~?",B197)),ISNUMBER(SEARCH("~~",B197))),"Revisa número venta",IF(COUNTIFS($B$10:$B$309,B197,$A$10:$A$309,"&lt;&gt;"&amp;A197)&gt;0,"Fechas distintas ticket",IF(C197="","Falta producto",IF(OR(NOT(ISNUMBER(D197)),D197&lt;=0),"Cantidad no válida",IF(OR(ISBLANK(E197),NOT(ISNUMBER(E197)),E197&lt;0),"Precio no válido",IF(OR(ISBLANK(F197),NOT(ISNUMBER(F197)),F197&lt;0,F197&gt;ROUND(D197*E197,2)),"Descuento no válido","OK")))))))))</x:f>
      </x:c>
      <x:c r="I197" s="9" t="n">
        <x:f>IF(B197="",0,IF(AND(COUNTIFS($B$10:B197,B197)=1,COUNTIFS($B$10:$B$309,B197,$H$10:$H$309,"&lt;&gt;OK")=0),1,0))</x:f>
        <x:v>0</x:v>
      </x:c>
      <x:c r="J197" s="15" t="str">
        <x:f>IF(AND(I197=1,H197="OK",COUNTIFS($B$10:$B$309,B197,$H$10:$H$309,"&lt;&gt;OK")=0),SUMIFS($G$10:$G$309,$B$10:$B$309,B197),"")</x:f>
      </x:c>
      <x:c r="K197" s="15" t="str">
        <x:f>IF(ISNUMBER(J197),SUMIFS('Cobros'!$D$10:$D$309,'Cobros'!$B$10:$B$309,B197,'Cobros'!$E$10:$E$309,"OK"),"")</x:f>
      </x:c>
      <x:c r="L197" s="15" t="str">
        <x:f>IF(ISNUMBER(J197),MAX(ROUND(J197-K197,2),0),"")</x:f>
      </x:c>
      <x:c r="M197" s="15" t="str">
        <x:f>IF(ISNUMBER(J197),MAX(ROUND(K197-J197,2),0),"")</x:f>
      </x:c>
      <x:c r="N197" s="9" t="str">
        <x:f>IF(B197="","",IF(COUNTIFS($B$10:$B$309,B197,$H$10:$H$309,"&lt;&gt;OK")&gt;0,"Revisar ticket",IF(I197&lt;&gt;1,"Ver primera línea",IF(M197&gt;0,"Exceso de cobro",IF(L197=0,"Cobrado",IF(K197&gt;0,"Cobro parcial","Pendiente"))))))</x:f>
      </x:c>
    </x:row>
    <x:row r="198" ht="30" customHeight="1">
      <x:c r="A198" s="11"/>
      <x:c r="B198" s="12"/>
      <x:c r="C198" s="10"/>
      <x:c r="D198" s="13"/>
      <x:c r="E198" s="14"/>
      <x:c r="F198" s="14"/>
      <x:c r="G198" s="15" t="str">
        <x:f>IF(H198="OK",ROUND(D198*E198-F198,2),"")</x:f>
      </x:c>
      <x:c r="H198" s="9" t="str">
        <x:f>IF(COUNTA(A198:F198)=0,"",IF(NOT(ISNUMBER(A198)),"Fecha no válida",IF(OR(A198&lt;DATE(2000,1,1),A198&gt;DATE(2099,12,31),A198&lt;&gt;INT(A198)),"Fecha no válida",IF(OR(B198="",B198&lt;&gt;TRIM(B198),ISNUMBER(SEARCH("~*",B198)),ISNUMBER(SEARCH("~?",B198)),ISNUMBER(SEARCH("~~",B198))),"Revisa número venta",IF(COUNTIFS($B$10:$B$309,B198,$A$10:$A$309,"&lt;&gt;"&amp;A198)&gt;0,"Fechas distintas ticket",IF(C198="","Falta producto",IF(OR(NOT(ISNUMBER(D198)),D198&lt;=0),"Cantidad no válida",IF(OR(ISBLANK(E198),NOT(ISNUMBER(E198)),E198&lt;0),"Precio no válido",IF(OR(ISBLANK(F198),NOT(ISNUMBER(F198)),F198&lt;0,F198&gt;ROUND(D198*E198,2)),"Descuento no válido","OK")))))))))</x:f>
      </x:c>
      <x:c r="I198" s="9" t="n">
        <x:f>IF(B198="",0,IF(AND(COUNTIFS($B$10:B198,B198)=1,COUNTIFS($B$10:$B$309,B198,$H$10:$H$309,"&lt;&gt;OK")=0),1,0))</x:f>
        <x:v>0</x:v>
      </x:c>
      <x:c r="J198" s="15" t="str">
        <x:f>IF(AND(I198=1,H198="OK",COUNTIFS($B$10:$B$309,B198,$H$10:$H$309,"&lt;&gt;OK")=0),SUMIFS($G$10:$G$309,$B$10:$B$309,B198),"")</x:f>
      </x:c>
      <x:c r="K198" s="15" t="str">
        <x:f>IF(ISNUMBER(J198),SUMIFS('Cobros'!$D$10:$D$309,'Cobros'!$B$10:$B$309,B198,'Cobros'!$E$10:$E$309,"OK"),"")</x:f>
      </x:c>
      <x:c r="L198" s="15" t="str">
        <x:f>IF(ISNUMBER(J198),MAX(ROUND(J198-K198,2),0),"")</x:f>
      </x:c>
      <x:c r="M198" s="15" t="str">
        <x:f>IF(ISNUMBER(J198),MAX(ROUND(K198-J198,2),0),"")</x:f>
      </x:c>
      <x:c r="N198" s="9" t="str">
        <x:f>IF(B198="","",IF(COUNTIFS($B$10:$B$309,B198,$H$10:$H$309,"&lt;&gt;OK")&gt;0,"Revisar ticket",IF(I198&lt;&gt;1,"Ver primera línea",IF(M198&gt;0,"Exceso de cobro",IF(L198=0,"Cobrado",IF(K198&gt;0,"Cobro parcial","Pendiente"))))))</x:f>
      </x:c>
    </x:row>
    <x:row r="199" ht="30" customHeight="1">
      <x:c r="A199" s="11"/>
      <x:c r="B199" s="12"/>
      <x:c r="C199" s="10"/>
      <x:c r="D199" s="13"/>
      <x:c r="E199" s="14"/>
      <x:c r="F199" s="14"/>
      <x:c r="G199" s="15" t="str">
        <x:f>IF(H199="OK",ROUND(D199*E199-F199,2),"")</x:f>
      </x:c>
      <x:c r="H199" s="9" t="str">
        <x:f>IF(COUNTA(A199:F199)=0,"",IF(NOT(ISNUMBER(A199)),"Fecha no válida",IF(OR(A199&lt;DATE(2000,1,1),A199&gt;DATE(2099,12,31),A199&lt;&gt;INT(A199)),"Fecha no válida",IF(OR(B199="",B199&lt;&gt;TRIM(B199),ISNUMBER(SEARCH("~*",B199)),ISNUMBER(SEARCH("~?",B199)),ISNUMBER(SEARCH("~~",B199))),"Revisa número venta",IF(COUNTIFS($B$10:$B$309,B199,$A$10:$A$309,"&lt;&gt;"&amp;A199)&gt;0,"Fechas distintas ticket",IF(C199="","Falta producto",IF(OR(NOT(ISNUMBER(D199)),D199&lt;=0),"Cantidad no válida",IF(OR(ISBLANK(E199),NOT(ISNUMBER(E199)),E199&lt;0),"Precio no válido",IF(OR(ISBLANK(F199),NOT(ISNUMBER(F199)),F199&lt;0,F199&gt;ROUND(D199*E199,2)),"Descuento no válido","OK")))))))))</x:f>
      </x:c>
      <x:c r="I199" s="9" t="n">
        <x:f>IF(B199="",0,IF(AND(COUNTIFS($B$10:B199,B199)=1,COUNTIFS($B$10:$B$309,B199,$H$10:$H$309,"&lt;&gt;OK")=0),1,0))</x:f>
        <x:v>0</x:v>
      </x:c>
      <x:c r="J199" s="15" t="str">
        <x:f>IF(AND(I199=1,H199="OK",COUNTIFS($B$10:$B$309,B199,$H$10:$H$309,"&lt;&gt;OK")=0),SUMIFS($G$10:$G$309,$B$10:$B$309,B199),"")</x:f>
      </x:c>
      <x:c r="K199" s="15" t="str">
        <x:f>IF(ISNUMBER(J199),SUMIFS('Cobros'!$D$10:$D$309,'Cobros'!$B$10:$B$309,B199,'Cobros'!$E$10:$E$309,"OK"),"")</x:f>
      </x:c>
      <x:c r="L199" s="15" t="str">
        <x:f>IF(ISNUMBER(J199),MAX(ROUND(J199-K199,2),0),"")</x:f>
      </x:c>
      <x:c r="M199" s="15" t="str">
        <x:f>IF(ISNUMBER(J199),MAX(ROUND(K199-J199,2),0),"")</x:f>
      </x:c>
      <x:c r="N199" s="9" t="str">
        <x:f>IF(B199="","",IF(COUNTIFS($B$10:$B$309,B199,$H$10:$H$309,"&lt;&gt;OK")&gt;0,"Revisar ticket",IF(I199&lt;&gt;1,"Ver primera línea",IF(M199&gt;0,"Exceso de cobro",IF(L199=0,"Cobrado",IF(K199&gt;0,"Cobro parcial","Pendiente"))))))</x:f>
      </x:c>
    </x:row>
    <x:row r="200" ht="30" customHeight="1">
      <x:c r="A200" s="11"/>
      <x:c r="B200" s="12"/>
      <x:c r="C200" s="10"/>
      <x:c r="D200" s="13"/>
      <x:c r="E200" s="14"/>
      <x:c r="F200" s="14"/>
      <x:c r="G200" s="15" t="str">
        <x:f>IF(H200="OK",ROUND(D200*E200-F200,2),"")</x:f>
      </x:c>
      <x:c r="H200" s="9" t="str">
        <x:f>IF(COUNTA(A200:F200)=0,"",IF(NOT(ISNUMBER(A200)),"Fecha no válida",IF(OR(A200&lt;DATE(2000,1,1),A200&gt;DATE(2099,12,31),A200&lt;&gt;INT(A200)),"Fecha no válida",IF(OR(B200="",B200&lt;&gt;TRIM(B200),ISNUMBER(SEARCH("~*",B200)),ISNUMBER(SEARCH("~?",B200)),ISNUMBER(SEARCH("~~",B200))),"Revisa número venta",IF(COUNTIFS($B$10:$B$309,B200,$A$10:$A$309,"&lt;&gt;"&amp;A200)&gt;0,"Fechas distintas ticket",IF(C200="","Falta producto",IF(OR(NOT(ISNUMBER(D200)),D200&lt;=0),"Cantidad no válida",IF(OR(ISBLANK(E200),NOT(ISNUMBER(E200)),E200&lt;0),"Precio no válido",IF(OR(ISBLANK(F200),NOT(ISNUMBER(F200)),F200&lt;0,F200&gt;ROUND(D200*E200,2)),"Descuento no válido","OK")))))))))</x:f>
      </x:c>
      <x:c r="I200" s="9" t="n">
        <x:f>IF(B200="",0,IF(AND(COUNTIFS($B$10:B200,B200)=1,COUNTIFS($B$10:$B$309,B200,$H$10:$H$309,"&lt;&gt;OK")=0),1,0))</x:f>
        <x:v>0</x:v>
      </x:c>
      <x:c r="J200" s="15" t="str">
        <x:f>IF(AND(I200=1,H200="OK",COUNTIFS($B$10:$B$309,B200,$H$10:$H$309,"&lt;&gt;OK")=0),SUMIFS($G$10:$G$309,$B$10:$B$309,B200),"")</x:f>
      </x:c>
      <x:c r="K200" s="15" t="str">
        <x:f>IF(ISNUMBER(J200),SUMIFS('Cobros'!$D$10:$D$309,'Cobros'!$B$10:$B$309,B200,'Cobros'!$E$10:$E$309,"OK"),"")</x:f>
      </x:c>
      <x:c r="L200" s="15" t="str">
        <x:f>IF(ISNUMBER(J200),MAX(ROUND(J200-K200,2),0),"")</x:f>
      </x:c>
      <x:c r="M200" s="15" t="str">
        <x:f>IF(ISNUMBER(J200),MAX(ROUND(K200-J200,2),0),"")</x:f>
      </x:c>
      <x:c r="N200" s="9" t="str">
        <x:f>IF(B200="","",IF(COUNTIFS($B$10:$B$309,B200,$H$10:$H$309,"&lt;&gt;OK")&gt;0,"Revisar ticket",IF(I200&lt;&gt;1,"Ver primera línea",IF(M200&gt;0,"Exceso de cobro",IF(L200=0,"Cobrado",IF(K200&gt;0,"Cobro parcial","Pendiente"))))))</x:f>
      </x:c>
    </x:row>
    <x:row r="201" ht="30" customHeight="1">
      <x:c r="A201" s="11"/>
      <x:c r="B201" s="12"/>
      <x:c r="C201" s="10"/>
      <x:c r="D201" s="13"/>
      <x:c r="E201" s="14"/>
      <x:c r="F201" s="14"/>
      <x:c r="G201" s="15" t="str">
        <x:f>IF(H201="OK",ROUND(D201*E201-F201,2),"")</x:f>
      </x:c>
      <x:c r="H201" s="9" t="str">
        <x:f>IF(COUNTA(A201:F201)=0,"",IF(NOT(ISNUMBER(A201)),"Fecha no válida",IF(OR(A201&lt;DATE(2000,1,1),A201&gt;DATE(2099,12,31),A201&lt;&gt;INT(A201)),"Fecha no válida",IF(OR(B201="",B201&lt;&gt;TRIM(B201),ISNUMBER(SEARCH("~*",B201)),ISNUMBER(SEARCH("~?",B201)),ISNUMBER(SEARCH("~~",B201))),"Revisa número venta",IF(COUNTIFS($B$10:$B$309,B201,$A$10:$A$309,"&lt;&gt;"&amp;A201)&gt;0,"Fechas distintas ticket",IF(C201="","Falta producto",IF(OR(NOT(ISNUMBER(D201)),D201&lt;=0),"Cantidad no válida",IF(OR(ISBLANK(E201),NOT(ISNUMBER(E201)),E201&lt;0),"Precio no válido",IF(OR(ISBLANK(F201),NOT(ISNUMBER(F201)),F201&lt;0,F201&gt;ROUND(D201*E201,2)),"Descuento no válido","OK")))))))))</x:f>
      </x:c>
      <x:c r="I201" s="9" t="n">
        <x:f>IF(B201="",0,IF(AND(COUNTIFS($B$10:B201,B201)=1,COUNTIFS($B$10:$B$309,B201,$H$10:$H$309,"&lt;&gt;OK")=0),1,0))</x:f>
        <x:v>0</x:v>
      </x:c>
      <x:c r="J201" s="15" t="str">
        <x:f>IF(AND(I201=1,H201="OK",COUNTIFS($B$10:$B$309,B201,$H$10:$H$309,"&lt;&gt;OK")=0),SUMIFS($G$10:$G$309,$B$10:$B$309,B201),"")</x:f>
      </x:c>
      <x:c r="K201" s="15" t="str">
        <x:f>IF(ISNUMBER(J201),SUMIFS('Cobros'!$D$10:$D$309,'Cobros'!$B$10:$B$309,B201,'Cobros'!$E$10:$E$309,"OK"),"")</x:f>
      </x:c>
      <x:c r="L201" s="15" t="str">
        <x:f>IF(ISNUMBER(J201),MAX(ROUND(J201-K201,2),0),"")</x:f>
      </x:c>
      <x:c r="M201" s="15" t="str">
        <x:f>IF(ISNUMBER(J201),MAX(ROUND(K201-J201,2),0),"")</x:f>
      </x:c>
      <x:c r="N201" s="9" t="str">
        <x:f>IF(B201="","",IF(COUNTIFS($B$10:$B$309,B201,$H$10:$H$309,"&lt;&gt;OK")&gt;0,"Revisar ticket",IF(I201&lt;&gt;1,"Ver primera línea",IF(M201&gt;0,"Exceso de cobro",IF(L201=0,"Cobrado",IF(K201&gt;0,"Cobro parcial","Pendiente"))))))</x:f>
      </x:c>
    </x:row>
    <x:row r="202" ht="30" customHeight="1">
      <x:c r="A202" s="11"/>
      <x:c r="B202" s="12"/>
      <x:c r="C202" s="10"/>
      <x:c r="D202" s="13"/>
      <x:c r="E202" s="14"/>
      <x:c r="F202" s="14"/>
      <x:c r="G202" s="15" t="str">
        <x:f>IF(H202="OK",ROUND(D202*E202-F202,2),"")</x:f>
      </x:c>
      <x:c r="H202" s="9" t="str">
        <x:f>IF(COUNTA(A202:F202)=0,"",IF(NOT(ISNUMBER(A202)),"Fecha no válida",IF(OR(A202&lt;DATE(2000,1,1),A202&gt;DATE(2099,12,31),A202&lt;&gt;INT(A202)),"Fecha no válida",IF(OR(B202="",B202&lt;&gt;TRIM(B202),ISNUMBER(SEARCH("~*",B202)),ISNUMBER(SEARCH("~?",B202)),ISNUMBER(SEARCH("~~",B202))),"Revisa número venta",IF(COUNTIFS($B$10:$B$309,B202,$A$10:$A$309,"&lt;&gt;"&amp;A202)&gt;0,"Fechas distintas ticket",IF(C202="","Falta producto",IF(OR(NOT(ISNUMBER(D202)),D202&lt;=0),"Cantidad no válida",IF(OR(ISBLANK(E202),NOT(ISNUMBER(E202)),E202&lt;0),"Precio no válido",IF(OR(ISBLANK(F202),NOT(ISNUMBER(F202)),F202&lt;0,F202&gt;ROUND(D202*E202,2)),"Descuento no válido","OK")))))))))</x:f>
      </x:c>
      <x:c r="I202" s="9" t="n">
        <x:f>IF(B202="",0,IF(AND(COUNTIFS($B$10:B202,B202)=1,COUNTIFS($B$10:$B$309,B202,$H$10:$H$309,"&lt;&gt;OK")=0),1,0))</x:f>
        <x:v>0</x:v>
      </x:c>
      <x:c r="J202" s="15" t="str">
        <x:f>IF(AND(I202=1,H202="OK",COUNTIFS($B$10:$B$309,B202,$H$10:$H$309,"&lt;&gt;OK")=0),SUMIFS($G$10:$G$309,$B$10:$B$309,B202),"")</x:f>
      </x:c>
      <x:c r="K202" s="15" t="str">
        <x:f>IF(ISNUMBER(J202),SUMIFS('Cobros'!$D$10:$D$309,'Cobros'!$B$10:$B$309,B202,'Cobros'!$E$10:$E$309,"OK"),"")</x:f>
      </x:c>
      <x:c r="L202" s="15" t="str">
        <x:f>IF(ISNUMBER(J202),MAX(ROUND(J202-K202,2),0),"")</x:f>
      </x:c>
      <x:c r="M202" s="15" t="str">
        <x:f>IF(ISNUMBER(J202),MAX(ROUND(K202-J202,2),0),"")</x:f>
      </x:c>
      <x:c r="N202" s="9" t="str">
        <x:f>IF(B202="","",IF(COUNTIFS($B$10:$B$309,B202,$H$10:$H$309,"&lt;&gt;OK")&gt;0,"Revisar ticket",IF(I202&lt;&gt;1,"Ver primera línea",IF(M202&gt;0,"Exceso de cobro",IF(L202=0,"Cobrado",IF(K202&gt;0,"Cobro parcial","Pendiente"))))))</x:f>
      </x:c>
    </x:row>
    <x:row r="203" ht="30" customHeight="1">
      <x:c r="A203" s="11"/>
      <x:c r="B203" s="12"/>
      <x:c r="C203" s="10"/>
      <x:c r="D203" s="13"/>
      <x:c r="E203" s="14"/>
      <x:c r="F203" s="14"/>
      <x:c r="G203" s="15" t="str">
        <x:f>IF(H203="OK",ROUND(D203*E203-F203,2),"")</x:f>
      </x:c>
      <x:c r="H203" s="9" t="str">
        <x:f>IF(COUNTA(A203:F203)=0,"",IF(NOT(ISNUMBER(A203)),"Fecha no válida",IF(OR(A203&lt;DATE(2000,1,1),A203&gt;DATE(2099,12,31),A203&lt;&gt;INT(A203)),"Fecha no válida",IF(OR(B203="",B203&lt;&gt;TRIM(B203),ISNUMBER(SEARCH("~*",B203)),ISNUMBER(SEARCH("~?",B203)),ISNUMBER(SEARCH("~~",B203))),"Revisa número venta",IF(COUNTIFS($B$10:$B$309,B203,$A$10:$A$309,"&lt;&gt;"&amp;A203)&gt;0,"Fechas distintas ticket",IF(C203="","Falta producto",IF(OR(NOT(ISNUMBER(D203)),D203&lt;=0),"Cantidad no válida",IF(OR(ISBLANK(E203),NOT(ISNUMBER(E203)),E203&lt;0),"Precio no válido",IF(OR(ISBLANK(F203),NOT(ISNUMBER(F203)),F203&lt;0,F203&gt;ROUND(D203*E203,2)),"Descuento no válido","OK")))))))))</x:f>
      </x:c>
      <x:c r="I203" s="9" t="n">
        <x:f>IF(B203="",0,IF(AND(COUNTIFS($B$10:B203,B203)=1,COUNTIFS($B$10:$B$309,B203,$H$10:$H$309,"&lt;&gt;OK")=0),1,0))</x:f>
        <x:v>0</x:v>
      </x:c>
      <x:c r="J203" s="15" t="str">
        <x:f>IF(AND(I203=1,H203="OK",COUNTIFS($B$10:$B$309,B203,$H$10:$H$309,"&lt;&gt;OK")=0),SUMIFS($G$10:$G$309,$B$10:$B$309,B203),"")</x:f>
      </x:c>
      <x:c r="K203" s="15" t="str">
        <x:f>IF(ISNUMBER(J203),SUMIFS('Cobros'!$D$10:$D$309,'Cobros'!$B$10:$B$309,B203,'Cobros'!$E$10:$E$309,"OK"),"")</x:f>
      </x:c>
      <x:c r="L203" s="15" t="str">
        <x:f>IF(ISNUMBER(J203),MAX(ROUND(J203-K203,2),0),"")</x:f>
      </x:c>
      <x:c r="M203" s="15" t="str">
        <x:f>IF(ISNUMBER(J203),MAX(ROUND(K203-J203,2),0),"")</x:f>
      </x:c>
      <x:c r="N203" s="9" t="str">
        <x:f>IF(B203="","",IF(COUNTIFS($B$10:$B$309,B203,$H$10:$H$309,"&lt;&gt;OK")&gt;0,"Revisar ticket",IF(I203&lt;&gt;1,"Ver primera línea",IF(M203&gt;0,"Exceso de cobro",IF(L203=0,"Cobrado",IF(K203&gt;0,"Cobro parcial","Pendiente"))))))</x:f>
      </x:c>
    </x:row>
    <x:row r="204" ht="30" customHeight="1">
      <x:c r="A204" s="11"/>
      <x:c r="B204" s="12"/>
      <x:c r="C204" s="10"/>
      <x:c r="D204" s="13"/>
      <x:c r="E204" s="14"/>
      <x:c r="F204" s="14"/>
      <x:c r="G204" s="15" t="str">
        <x:f>IF(H204="OK",ROUND(D204*E204-F204,2),"")</x:f>
      </x:c>
      <x:c r="H204" s="9" t="str">
        <x:f>IF(COUNTA(A204:F204)=0,"",IF(NOT(ISNUMBER(A204)),"Fecha no válida",IF(OR(A204&lt;DATE(2000,1,1),A204&gt;DATE(2099,12,31),A204&lt;&gt;INT(A204)),"Fecha no válida",IF(OR(B204="",B204&lt;&gt;TRIM(B204),ISNUMBER(SEARCH("~*",B204)),ISNUMBER(SEARCH("~?",B204)),ISNUMBER(SEARCH("~~",B204))),"Revisa número venta",IF(COUNTIFS($B$10:$B$309,B204,$A$10:$A$309,"&lt;&gt;"&amp;A204)&gt;0,"Fechas distintas ticket",IF(C204="","Falta producto",IF(OR(NOT(ISNUMBER(D204)),D204&lt;=0),"Cantidad no válida",IF(OR(ISBLANK(E204),NOT(ISNUMBER(E204)),E204&lt;0),"Precio no válido",IF(OR(ISBLANK(F204),NOT(ISNUMBER(F204)),F204&lt;0,F204&gt;ROUND(D204*E204,2)),"Descuento no válido","OK")))))))))</x:f>
      </x:c>
      <x:c r="I204" s="9" t="n">
        <x:f>IF(B204="",0,IF(AND(COUNTIFS($B$10:B204,B204)=1,COUNTIFS($B$10:$B$309,B204,$H$10:$H$309,"&lt;&gt;OK")=0),1,0))</x:f>
        <x:v>0</x:v>
      </x:c>
      <x:c r="J204" s="15" t="str">
        <x:f>IF(AND(I204=1,H204="OK",COUNTIFS($B$10:$B$309,B204,$H$10:$H$309,"&lt;&gt;OK")=0),SUMIFS($G$10:$G$309,$B$10:$B$309,B204),"")</x:f>
      </x:c>
      <x:c r="K204" s="15" t="str">
        <x:f>IF(ISNUMBER(J204),SUMIFS('Cobros'!$D$10:$D$309,'Cobros'!$B$10:$B$309,B204,'Cobros'!$E$10:$E$309,"OK"),"")</x:f>
      </x:c>
      <x:c r="L204" s="15" t="str">
        <x:f>IF(ISNUMBER(J204),MAX(ROUND(J204-K204,2),0),"")</x:f>
      </x:c>
      <x:c r="M204" s="15" t="str">
        <x:f>IF(ISNUMBER(J204),MAX(ROUND(K204-J204,2),0),"")</x:f>
      </x:c>
      <x:c r="N204" s="9" t="str">
        <x:f>IF(B204="","",IF(COUNTIFS($B$10:$B$309,B204,$H$10:$H$309,"&lt;&gt;OK")&gt;0,"Revisar ticket",IF(I204&lt;&gt;1,"Ver primera línea",IF(M204&gt;0,"Exceso de cobro",IF(L204=0,"Cobrado",IF(K204&gt;0,"Cobro parcial","Pendiente"))))))</x:f>
      </x:c>
    </x:row>
    <x:row r="205" ht="30" customHeight="1">
      <x:c r="A205" s="11"/>
      <x:c r="B205" s="12"/>
      <x:c r="C205" s="10"/>
      <x:c r="D205" s="13"/>
      <x:c r="E205" s="14"/>
      <x:c r="F205" s="14"/>
      <x:c r="G205" s="15" t="str">
        <x:f>IF(H205="OK",ROUND(D205*E205-F205,2),"")</x:f>
      </x:c>
      <x:c r="H205" s="9" t="str">
        <x:f>IF(COUNTA(A205:F205)=0,"",IF(NOT(ISNUMBER(A205)),"Fecha no válida",IF(OR(A205&lt;DATE(2000,1,1),A205&gt;DATE(2099,12,31),A205&lt;&gt;INT(A205)),"Fecha no válida",IF(OR(B205="",B205&lt;&gt;TRIM(B205),ISNUMBER(SEARCH("~*",B205)),ISNUMBER(SEARCH("~?",B205)),ISNUMBER(SEARCH("~~",B205))),"Revisa número venta",IF(COUNTIFS($B$10:$B$309,B205,$A$10:$A$309,"&lt;&gt;"&amp;A205)&gt;0,"Fechas distintas ticket",IF(C205="","Falta producto",IF(OR(NOT(ISNUMBER(D205)),D205&lt;=0),"Cantidad no válida",IF(OR(ISBLANK(E205),NOT(ISNUMBER(E205)),E205&lt;0),"Precio no válido",IF(OR(ISBLANK(F205),NOT(ISNUMBER(F205)),F205&lt;0,F205&gt;ROUND(D205*E205,2)),"Descuento no válido","OK")))))))))</x:f>
      </x:c>
      <x:c r="I205" s="9" t="n">
        <x:f>IF(B205="",0,IF(AND(COUNTIFS($B$10:B205,B205)=1,COUNTIFS($B$10:$B$309,B205,$H$10:$H$309,"&lt;&gt;OK")=0),1,0))</x:f>
        <x:v>0</x:v>
      </x:c>
      <x:c r="J205" s="15" t="str">
        <x:f>IF(AND(I205=1,H205="OK",COUNTIFS($B$10:$B$309,B205,$H$10:$H$309,"&lt;&gt;OK")=0),SUMIFS($G$10:$G$309,$B$10:$B$309,B205),"")</x:f>
      </x:c>
      <x:c r="K205" s="15" t="str">
        <x:f>IF(ISNUMBER(J205),SUMIFS('Cobros'!$D$10:$D$309,'Cobros'!$B$10:$B$309,B205,'Cobros'!$E$10:$E$309,"OK"),"")</x:f>
      </x:c>
      <x:c r="L205" s="15" t="str">
        <x:f>IF(ISNUMBER(J205),MAX(ROUND(J205-K205,2),0),"")</x:f>
      </x:c>
      <x:c r="M205" s="15" t="str">
        <x:f>IF(ISNUMBER(J205),MAX(ROUND(K205-J205,2),0),"")</x:f>
      </x:c>
      <x:c r="N205" s="9" t="str">
        <x:f>IF(B205="","",IF(COUNTIFS($B$10:$B$309,B205,$H$10:$H$309,"&lt;&gt;OK")&gt;0,"Revisar ticket",IF(I205&lt;&gt;1,"Ver primera línea",IF(M205&gt;0,"Exceso de cobro",IF(L205=0,"Cobrado",IF(K205&gt;0,"Cobro parcial","Pendiente"))))))</x:f>
      </x:c>
    </x:row>
    <x:row r="206" ht="30" customHeight="1">
      <x:c r="A206" s="11"/>
      <x:c r="B206" s="12"/>
      <x:c r="C206" s="10"/>
      <x:c r="D206" s="13"/>
      <x:c r="E206" s="14"/>
      <x:c r="F206" s="14"/>
      <x:c r="G206" s="15" t="str">
        <x:f>IF(H206="OK",ROUND(D206*E206-F206,2),"")</x:f>
      </x:c>
      <x:c r="H206" s="9" t="str">
        <x:f>IF(COUNTA(A206:F206)=0,"",IF(NOT(ISNUMBER(A206)),"Fecha no válida",IF(OR(A206&lt;DATE(2000,1,1),A206&gt;DATE(2099,12,31),A206&lt;&gt;INT(A206)),"Fecha no válida",IF(OR(B206="",B206&lt;&gt;TRIM(B206),ISNUMBER(SEARCH("~*",B206)),ISNUMBER(SEARCH("~?",B206)),ISNUMBER(SEARCH("~~",B206))),"Revisa número venta",IF(COUNTIFS($B$10:$B$309,B206,$A$10:$A$309,"&lt;&gt;"&amp;A206)&gt;0,"Fechas distintas ticket",IF(C206="","Falta producto",IF(OR(NOT(ISNUMBER(D206)),D206&lt;=0),"Cantidad no válida",IF(OR(ISBLANK(E206),NOT(ISNUMBER(E206)),E206&lt;0),"Precio no válido",IF(OR(ISBLANK(F206),NOT(ISNUMBER(F206)),F206&lt;0,F206&gt;ROUND(D206*E206,2)),"Descuento no válido","OK")))))))))</x:f>
      </x:c>
      <x:c r="I206" s="9" t="n">
        <x:f>IF(B206="",0,IF(AND(COUNTIFS($B$10:B206,B206)=1,COUNTIFS($B$10:$B$309,B206,$H$10:$H$309,"&lt;&gt;OK")=0),1,0))</x:f>
        <x:v>0</x:v>
      </x:c>
      <x:c r="J206" s="15" t="str">
        <x:f>IF(AND(I206=1,H206="OK",COUNTIFS($B$10:$B$309,B206,$H$10:$H$309,"&lt;&gt;OK")=0),SUMIFS($G$10:$G$309,$B$10:$B$309,B206),"")</x:f>
      </x:c>
      <x:c r="K206" s="15" t="str">
        <x:f>IF(ISNUMBER(J206),SUMIFS('Cobros'!$D$10:$D$309,'Cobros'!$B$10:$B$309,B206,'Cobros'!$E$10:$E$309,"OK"),"")</x:f>
      </x:c>
      <x:c r="L206" s="15" t="str">
        <x:f>IF(ISNUMBER(J206),MAX(ROUND(J206-K206,2),0),"")</x:f>
      </x:c>
      <x:c r="M206" s="15" t="str">
        <x:f>IF(ISNUMBER(J206),MAX(ROUND(K206-J206,2),0),"")</x:f>
      </x:c>
      <x:c r="N206" s="9" t="str">
        <x:f>IF(B206="","",IF(COUNTIFS($B$10:$B$309,B206,$H$10:$H$309,"&lt;&gt;OK")&gt;0,"Revisar ticket",IF(I206&lt;&gt;1,"Ver primera línea",IF(M206&gt;0,"Exceso de cobro",IF(L206=0,"Cobrado",IF(K206&gt;0,"Cobro parcial","Pendiente"))))))</x:f>
      </x:c>
    </x:row>
    <x:row r="207" ht="30" customHeight="1">
      <x:c r="A207" s="11"/>
      <x:c r="B207" s="12"/>
      <x:c r="C207" s="10"/>
      <x:c r="D207" s="13"/>
      <x:c r="E207" s="14"/>
      <x:c r="F207" s="14"/>
      <x:c r="G207" s="15" t="str">
        <x:f>IF(H207="OK",ROUND(D207*E207-F207,2),"")</x:f>
      </x:c>
      <x:c r="H207" s="9" t="str">
        <x:f>IF(COUNTA(A207:F207)=0,"",IF(NOT(ISNUMBER(A207)),"Fecha no válida",IF(OR(A207&lt;DATE(2000,1,1),A207&gt;DATE(2099,12,31),A207&lt;&gt;INT(A207)),"Fecha no válida",IF(OR(B207="",B207&lt;&gt;TRIM(B207),ISNUMBER(SEARCH("~*",B207)),ISNUMBER(SEARCH("~?",B207)),ISNUMBER(SEARCH("~~",B207))),"Revisa número venta",IF(COUNTIFS($B$10:$B$309,B207,$A$10:$A$309,"&lt;&gt;"&amp;A207)&gt;0,"Fechas distintas ticket",IF(C207="","Falta producto",IF(OR(NOT(ISNUMBER(D207)),D207&lt;=0),"Cantidad no válida",IF(OR(ISBLANK(E207),NOT(ISNUMBER(E207)),E207&lt;0),"Precio no válido",IF(OR(ISBLANK(F207),NOT(ISNUMBER(F207)),F207&lt;0,F207&gt;ROUND(D207*E207,2)),"Descuento no válido","OK")))))))))</x:f>
      </x:c>
      <x:c r="I207" s="9" t="n">
        <x:f>IF(B207="",0,IF(AND(COUNTIFS($B$10:B207,B207)=1,COUNTIFS($B$10:$B$309,B207,$H$10:$H$309,"&lt;&gt;OK")=0),1,0))</x:f>
        <x:v>0</x:v>
      </x:c>
      <x:c r="J207" s="15" t="str">
        <x:f>IF(AND(I207=1,H207="OK",COUNTIFS($B$10:$B$309,B207,$H$10:$H$309,"&lt;&gt;OK")=0),SUMIFS($G$10:$G$309,$B$10:$B$309,B207),"")</x:f>
      </x:c>
      <x:c r="K207" s="15" t="str">
        <x:f>IF(ISNUMBER(J207),SUMIFS('Cobros'!$D$10:$D$309,'Cobros'!$B$10:$B$309,B207,'Cobros'!$E$10:$E$309,"OK"),"")</x:f>
      </x:c>
      <x:c r="L207" s="15" t="str">
        <x:f>IF(ISNUMBER(J207),MAX(ROUND(J207-K207,2),0),"")</x:f>
      </x:c>
      <x:c r="M207" s="15" t="str">
        <x:f>IF(ISNUMBER(J207),MAX(ROUND(K207-J207,2),0),"")</x:f>
      </x:c>
      <x:c r="N207" s="9" t="str">
        <x:f>IF(B207="","",IF(COUNTIFS($B$10:$B$309,B207,$H$10:$H$309,"&lt;&gt;OK")&gt;0,"Revisar ticket",IF(I207&lt;&gt;1,"Ver primera línea",IF(M207&gt;0,"Exceso de cobro",IF(L207=0,"Cobrado",IF(K207&gt;0,"Cobro parcial","Pendiente"))))))</x:f>
      </x:c>
    </x:row>
    <x:row r="208" ht="30" customHeight="1">
      <x:c r="A208" s="11"/>
      <x:c r="B208" s="12"/>
      <x:c r="C208" s="10"/>
      <x:c r="D208" s="13"/>
      <x:c r="E208" s="14"/>
      <x:c r="F208" s="14"/>
      <x:c r="G208" s="15" t="str">
        <x:f>IF(H208="OK",ROUND(D208*E208-F208,2),"")</x:f>
      </x:c>
      <x:c r="H208" s="9" t="str">
        <x:f>IF(COUNTA(A208:F208)=0,"",IF(NOT(ISNUMBER(A208)),"Fecha no válida",IF(OR(A208&lt;DATE(2000,1,1),A208&gt;DATE(2099,12,31),A208&lt;&gt;INT(A208)),"Fecha no válida",IF(OR(B208="",B208&lt;&gt;TRIM(B208),ISNUMBER(SEARCH("~*",B208)),ISNUMBER(SEARCH("~?",B208)),ISNUMBER(SEARCH("~~",B208))),"Revisa número venta",IF(COUNTIFS($B$10:$B$309,B208,$A$10:$A$309,"&lt;&gt;"&amp;A208)&gt;0,"Fechas distintas ticket",IF(C208="","Falta producto",IF(OR(NOT(ISNUMBER(D208)),D208&lt;=0),"Cantidad no válida",IF(OR(ISBLANK(E208),NOT(ISNUMBER(E208)),E208&lt;0),"Precio no válido",IF(OR(ISBLANK(F208),NOT(ISNUMBER(F208)),F208&lt;0,F208&gt;ROUND(D208*E208,2)),"Descuento no válido","OK")))))))))</x:f>
      </x:c>
      <x:c r="I208" s="9" t="n">
        <x:f>IF(B208="",0,IF(AND(COUNTIFS($B$10:B208,B208)=1,COUNTIFS($B$10:$B$309,B208,$H$10:$H$309,"&lt;&gt;OK")=0),1,0))</x:f>
        <x:v>0</x:v>
      </x:c>
      <x:c r="J208" s="15" t="str">
        <x:f>IF(AND(I208=1,H208="OK",COUNTIFS($B$10:$B$309,B208,$H$10:$H$309,"&lt;&gt;OK")=0),SUMIFS($G$10:$G$309,$B$10:$B$309,B208),"")</x:f>
      </x:c>
      <x:c r="K208" s="15" t="str">
        <x:f>IF(ISNUMBER(J208),SUMIFS('Cobros'!$D$10:$D$309,'Cobros'!$B$10:$B$309,B208,'Cobros'!$E$10:$E$309,"OK"),"")</x:f>
      </x:c>
      <x:c r="L208" s="15" t="str">
        <x:f>IF(ISNUMBER(J208),MAX(ROUND(J208-K208,2),0),"")</x:f>
      </x:c>
      <x:c r="M208" s="15" t="str">
        <x:f>IF(ISNUMBER(J208),MAX(ROUND(K208-J208,2),0),"")</x:f>
      </x:c>
      <x:c r="N208" s="9" t="str">
        <x:f>IF(B208="","",IF(COUNTIFS($B$10:$B$309,B208,$H$10:$H$309,"&lt;&gt;OK")&gt;0,"Revisar ticket",IF(I208&lt;&gt;1,"Ver primera línea",IF(M208&gt;0,"Exceso de cobro",IF(L208=0,"Cobrado",IF(K208&gt;0,"Cobro parcial","Pendiente"))))))</x:f>
      </x:c>
    </x:row>
    <x:row r="209" ht="30" customHeight="1">
      <x:c r="A209" s="11"/>
      <x:c r="B209" s="12"/>
      <x:c r="C209" s="10"/>
      <x:c r="D209" s="13"/>
      <x:c r="E209" s="14"/>
      <x:c r="F209" s="14"/>
      <x:c r="G209" s="15" t="str">
        <x:f>IF(H209="OK",ROUND(D209*E209-F209,2),"")</x:f>
      </x:c>
      <x:c r="H209" s="9" t="str">
        <x:f>IF(COUNTA(A209:F209)=0,"",IF(NOT(ISNUMBER(A209)),"Fecha no válida",IF(OR(A209&lt;DATE(2000,1,1),A209&gt;DATE(2099,12,31),A209&lt;&gt;INT(A209)),"Fecha no válida",IF(OR(B209="",B209&lt;&gt;TRIM(B209),ISNUMBER(SEARCH("~*",B209)),ISNUMBER(SEARCH("~?",B209)),ISNUMBER(SEARCH("~~",B209))),"Revisa número venta",IF(COUNTIFS($B$10:$B$309,B209,$A$10:$A$309,"&lt;&gt;"&amp;A209)&gt;0,"Fechas distintas ticket",IF(C209="","Falta producto",IF(OR(NOT(ISNUMBER(D209)),D209&lt;=0),"Cantidad no válida",IF(OR(ISBLANK(E209),NOT(ISNUMBER(E209)),E209&lt;0),"Precio no válido",IF(OR(ISBLANK(F209),NOT(ISNUMBER(F209)),F209&lt;0,F209&gt;ROUND(D209*E209,2)),"Descuento no válido","OK")))))))))</x:f>
      </x:c>
      <x:c r="I209" s="9" t="n">
        <x:f>IF(B209="",0,IF(AND(COUNTIFS($B$10:B209,B209)=1,COUNTIFS($B$10:$B$309,B209,$H$10:$H$309,"&lt;&gt;OK")=0),1,0))</x:f>
        <x:v>0</x:v>
      </x:c>
      <x:c r="J209" s="15" t="str">
        <x:f>IF(AND(I209=1,H209="OK",COUNTIFS($B$10:$B$309,B209,$H$10:$H$309,"&lt;&gt;OK")=0),SUMIFS($G$10:$G$309,$B$10:$B$309,B209),"")</x:f>
      </x:c>
      <x:c r="K209" s="15" t="str">
        <x:f>IF(ISNUMBER(J209),SUMIFS('Cobros'!$D$10:$D$309,'Cobros'!$B$10:$B$309,B209,'Cobros'!$E$10:$E$309,"OK"),"")</x:f>
      </x:c>
      <x:c r="L209" s="15" t="str">
        <x:f>IF(ISNUMBER(J209),MAX(ROUND(J209-K209,2),0),"")</x:f>
      </x:c>
      <x:c r="M209" s="15" t="str">
        <x:f>IF(ISNUMBER(J209),MAX(ROUND(K209-J209,2),0),"")</x:f>
      </x:c>
      <x:c r="N209" s="9" t="str">
        <x:f>IF(B209="","",IF(COUNTIFS($B$10:$B$309,B209,$H$10:$H$309,"&lt;&gt;OK")&gt;0,"Revisar ticket",IF(I209&lt;&gt;1,"Ver primera línea",IF(M209&gt;0,"Exceso de cobro",IF(L209=0,"Cobrado",IF(K209&gt;0,"Cobro parcial","Pendiente"))))))</x:f>
      </x:c>
    </x:row>
    <x:row r="210" ht="30" customHeight="1">
      <x:c r="A210" s="11"/>
      <x:c r="B210" s="12"/>
      <x:c r="C210" s="10"/>
      <x:c r="D210" s="13"/>
      <x:c r="E210" s="14"/>
      <x:c r="F210" s="14"/>
      <x:c r="G210" s="15" t="str">
        <x:f>IF(H210="OK",ROUND(D210*E210-F210,2),"")</x:f>
      </x:c>
      <x:c r="H210" s="9" t="str">
        <x:f>IF(COUNTA(A210:F210)=0,"",IF(NOT(ISNUMBER(A210)),"Fecha no válida",IF(OR(A210&lt;DATE(2000,1,1),A210&gt;DATE(2099,12,31),A210&lt;&gt;INT(A210)),"Fecha no válida",IF(OR(B210="",B210&lt;&gt;TRIM(B210),ISNUMBER(SEARCH("~*",B210)),ISNUMBER(SEARCH("~?",B210)),ISNUMBER(SEARCH("~~",B210))),"Revisa número venta",IF(COUNTIFS($B$10:$B$309,B210,$A$10:$A$309,"&lt;&gt;"&amp;A210)&gt;0,"Fechas distintas ticket",IF(C210="","Falta producto",IF(OR(NOT(ISNUMBER(D210)),D210&lt;=0),"Cantidad no válida",IF(OR(ISBLANK(E210),NOT(ISNUMBER(E210)),E210&lt;0),"Precio no válido",IF(OR(ISBLANK(F210),NOT(ISNUMBER(F210)),F210&lt;0,F210&gt;ROUND(D210*E210,2)),"Descuento no válido","OK")))))))))</x:f>
      </x:c>
      <x:c r="I210" s="9" t="n">
        <x:f>IF(B210="",0,IF(AND(COUNTIFS($B$10:B210,B210)=1,COUNTIFS($B$10:$B$309,B210,$H$10:$H$309,"&lt;&gt;OK")=0),1,0))</x:f>
        <x:v>0</x:v>
      </x:c>
      <x:c r="J210" s="15" t="str">
        <x:f>IF(AND(I210=1,H210="OK",COUNTIFS($B$10:$B$309,B210,$H$10:$H$309,"&lt;&gt;OK")=0),SUMIFS($G$10:$G$309,$B$10:$B$309,B210),"")</x:f>
      </x:c>
      <x:c r="K210" s="15" t="str">
        <x:f>IF(ISNUMBER(J210),SUMIFS('Cobros'!$D$10:$D$309,'Cobros'!$B$10:$B$309,B210,'Cobros'!$E$10:$E$309,"OK"),"")</x:f>
      </x:c>
      <x:c r="L210" s="15" t="str">
        <x:f>IF(ISNUMBER(J210),MAX(ROUND(J210-K210,2),0),"")</x:f>
      </x:c>
      <x:c r="M210" s="15" t="str">
        <x:f>IF(ISNUMBER(J210),MAX(ROUND(K210-J210,2),0),"")</x:f>
      </x:c>
      <x:c r="N210" s="9" t="str">
        <x:f>IF(B210="","",IF(COUNTIFS($B$10:$B$309,B210,$H$10:$H$309,"&lt;&gt;OK")&gt;0,"Revisar ticket",IF(I210&lt;&gt;1,"Ver primera línea",IF(M210&gt;0,"Exceso de cobro",IF(L210=0,"Cobrado",IF(K210&gt;0,"Cobro parcial","Pendiente"))))))</x:f>
      </x:c>
    </x:row>
    <x:row r="211" ht="30" customHeight="1">
      <x:c r="A211" s="11"/>
      <x:c r="B211" s="12"/>
      <x:c r="C211" s="10"/>
      <x:c r="D211" s="13"/>
      <x:c r="E211" s="14"/>
      <x:c r="F211" s="14"/>
      <x:c r="G211" s="15" t="str">
        <x:f>IF(H211="OK",ROUND(D211*E211-F211,2),"")</x:f>
      </x:c>
      <x:c r="H211" s="9" t="str">
        <x:f>IF(COUNTA(A211:F211)=0,"",IF(NOT(ISNUMBER(A211)),"Fecha no válida",IF(OR(A211&lt;DATE(2000,1,1),A211&gt;DATE(2099,12,31),A211&lt;&gt;INT(A211)),"Fecha no válida",IF(OR(B211="",B211&lt;&gt;TRIM(B211),ISNUMBER(SEARCH("~*",B211)),ISNUMBER(SEARCH("~?",B211)),ISNUMBER(SEARCH("~~",B211))),"Revisa número venta",IF(COUNTIFS($B$10:$B$309,B211,$A$10:$A$309,"&lt;&gt;"&amp;A211)&gt;0,"Fechas distintas ticket",IF(C211="","Falta producto",IF(OR(NOT(ISNUMBER(D211)),D211&lt;=0),"Cantidad no válida",IF(OR(ISBLANK(E211),NOT(ISNUMBER(E211)),E211&lt;0),"Precio no válido",IF(OR(ISBLANK(F211),NOT(ISNUMBER(F211)),F211&lt;0,F211&gt;ROUND(D211*E211,2)),"Descuento no válido","OK")))))))))</x:f>
      </x:c>
      <x:c r="I211" s="9" t="n">
        <x:f>IF(B211="",0,IF(AND(COUNTIFS($B$10:B211,B211)=1,COUNTIFS($B$10:$B$309,B211,$H$10:$H$309,"&lt;&gt;OK")=0),1,0))</x:f>
        <x:v>0</x:v>
      </x:c>
      <x:c r="J211" s="15" t="str">
        <x:f>IF(AND(I211=1,H211="OK",COUNTIFS($B$10:$B$309,B211,$H$10:$H$309,"&lt;&gt;OK")=0),SUMIFS($G$10:$G$309,$B$10:$B$309,B211),"")</x:f>
      </x:c>
      <x:c r="K211" s="15" t="str">
        <x:f>IF(ISNUMBER(J211),SUMIFS('Cobros'!$D$10:$D$309,'Cobros'!$B$10:$B$309,B211,'Cobros'!$E$10:$E$309,"OK"),"")</x:f>
      </x:c>
      <x:c r="L211" s="15" t="str">
        <x:f>IF(ISNUMBER(J211),MAX(ROUND(J211-K211,2),0),"")</x:f>
      </x:c>
      <x:c r="M211" s="15" t="str">
        <x:f>IF(ISNUMBER(J211),MAX(ROUND(K211-J211,2),0),"")</x:f>
      </x:c>
      <x:c r="N211" s="9" t="str">
        <x:f>IF(B211="","",IF(COUNTIFS($B$10:$B$309,B211,$H$10:$H$309,"&lt;&gt;OK")&gt;0,"Revisar ticket",IF(I211&lt;&gt;1,"Ver primera línea",IF(M211&gt;0,"Exceso de cobro",IF(L211=0,"Cobrado",IF(K211&gt;0,"Cobro parcial","Pendiente"))))))</x:f>
      </x:c>
    </x:row>
    <x:row r="212" ht="30" customHeight="1">
      <x:c r="A212" s="11"/>
      <x:c r="B212" s="12"/>
      <x:c r="C212" s="10"/>
      <x:c r="D212" s="13"/>
      <x:c r="E212" s="14"/>
      <x:c r="F212" s="14"/>
      <x:c r="G212" s="15" t="str">
        <x:f>IF(H212="OK",ROUND(D212*E212-F212,2),"")</x:f>
      </x:c>
      <x:c r="H212" s="9" t="str">
        <x:f>IF(COUNTA(A212:F212)=0,"",IF(NOT(ISNUMBER(A212)),"Fecha no válida",IF(OR(A212&lt;DATE(2000,1,1),A212&gt;DATE(2099,12,31),A212&lt;&gt;INT(A212)),"Fecha no válida",IF(OR(B212="",B212&lt;&gt;TRIM(B212),ISNUMBER(SEARCH("~*",B212)),ISNUMBER(SEARCH("~?",B212)),ISNUMBER(SEARCH("~~",B212))),"Revisa número venta",IF(COUNTIFS($B$10:$B$309,B212,$A$10:$A$309,"&lt;&gt;"&amp;A212)&gt;0,"Fechas distintas ticket",IF(C212="","Falta producto",IF(OR(NOT(ISNUMBER(D212)),D212&lt;=0),"Cantidad no válida",IF(OR(ISBLANK(E212),NOT(ISNUMBER(E212)),E212&lt;0),"Precio no válido",IF(OR(ISBLANK(F212),NOT(ISNUMBER(F212)),F212&lt;0,F212&gt;ROUND(D212*E212,2)),"Descuento no válido","OK")))))))))</x:f>
      </x:c>
      <x:c r="I212" s="9" t="n">
        <x:f>IF(B212="",0,IF(AND(COUNTIFS($B$10:B212,B212)=1,COUNTIFS($B$10:$B$309,B212,$H$10:$H$309,"&lt;&gt;OK")=0),1,0))</x:f>
        <x:v>0</x:v>
      </x:c>
      <x:c r="J212" s="15" t="str">
        <x:f>IF(AND(I212=1,H212="OK",COUNTIFS($B$10:$B$309,B212,$H$10:$H$309,"&lt;&gt;OK")=0),SUMIFS($G$10:$G$309,$B$10:$B$309,B212),"")</x:f>
      </x:c>
      <x:c r="K212" s="15" t="str">
        <x:f>IF(ISNUMBER(J212),SUMIFS('Cobros'!$D$10:$D$309,'Cobros'!$B$10:$B$309,B212,'Cobros'!$E$10:$E$309,"OK"),"")</x:f>
      </x:c>
      <x:c r="L212" s="15" t="str">
        <x:f>IF(ISNUMBER(J212),MAX(ROUND(J212-K212,2),0),"")</x:f>
      </x:c>
      <x:c r="M212" s="15" t="str">
        <x:f>IF(ISNUMBER(J212),MAX(ROUND(K212-J212,2),0),"")</x:f>
      </x:c>
      <x:c r="N212" s="9" t="str">
        <x:f>IF(B212="","",IF(COUNTIFS($B$10:$B$309,B212,$H$10:$H$309,"&lt;&gt;OK")&gt;0,"Revisar ticket",IF(I212&lt;&gt;1,"Ver primera línea",IF(M212&gt;0,"Exceso de cobro",IF(L212=0,"Cobrado",IF(K212&gt;0,"Cobro parcial","Pendiente"))))))</x:f>
      </x:c>
    </x:row>
    <x:row r="213" ht="30" customHeight="1">
      <x:c r="A213" s="11"/>
      <x:c r="B213" s="12"/>
      <x:c r="C213" s="10"/>
      <x:c r="D213" s="13"/>
      <x:c r="E213" s="14"/>
      <x:c r="F213" s="14"/>
      <x:c r="G213" s="15" t="str">
        <x:f>IF(H213="OK",ROUND(D213*E213-F213,2),"")</x:f>
      </x:c>
      <x:c r="H213" s="9" t="str">
        <x:f>IF(COUNTA(A213:F213)=0,"",IF(NOT(ISNUMBER(A213)),"Fecha no válida",IF(OR(A213&lt;DATE(2000,1,1),A213&gt;DATE(2099,12,31),A213&lt;&gt;INT(A213)),"Fecha no válida",IF(OR(B213="",B213&lt;&gt;TRIM(B213),ISNUMBER(SEARCH("~*",B213)),ISNUMBER(SEARCH("~?",B213)),ISNUMBER(SEARCH("~~",B213))),"Revisa número venta",IF(COUNTIFS($B$10:$B$309,B213,$A$10:$A$309,"&lt;&gt;"&amp;A213)&gt;0,"Fechas distintas ticket",IF(C213="","Falta producto",IF(OR(NOT(ISNUMBER(D213)),D213&lt;=0),"Cantidad no válida",IF(OR(ISBLANK(E213),NOT(ISNUMBER(E213)),E213&lt;0),"Precio no válido",IF(OR(ISBLANK(F213),NOT(ISNUMBER(F213)),F213&lt;0,F213&gt;ROUND(D213*E213,2)),"Descuento no válido","OK")))))))))</x:f>
      </x:c>
      <x:c r="I213" s="9" t="n">
        <x:f>IF(B213="",0,IF(AND(COUNTIFS($B$10:B213,B213)=1,COUNTIFS($B$10:$B$309,B213,$H$10:$H$309,"&lt;&gt;OK")=0),1,0))</x:f>
        <x:v>0</x:v>
      </x:c>
      <x:c r="J213" s="15" t="str">
        <x:f>IF(AND(I213=1,H213="OK",COUNTIFS($B$10:$B$309,B213,$H$10:$H$309,"&lt;&gt;OK")=0),SUMIFS($G$10:$G$309,$B$10:$B$309,B213),"")</x:f>
      </x:c>
      <x:c r="K213" s="15" t="str">
        <x:f>IF(ISNUMBER(J213),SUMIFS('Cobros'!$D$10:$D$309,'Cobros'!$B$10:$B$309,B213,'Cobros'!$E$10:$E$309,"OK"),"")</x:f>
      </x:c>
      <x:c r="L213" s="15" t="str">
        <x:f>IF(ISNUMBER(J213),MAX(ROUND(J213-K213,2),0),"")</x:f>
      </x:c>
      <x:c r="M213" s="15" t="str">
        <x:f>IF(ISNUMBER(J213),MAX(ROUND(K213-J213,2),0),"")</x:f>
      </x:c>
      <x:c r="N213" s="9" t="str">
        <x:f>IF(B213="","",IF(COUNTIFS($B$10:$B$309,B213,$H$10:$H$309,"&lt;&gt;OK")&gt;0,"Revisar ticket",IF(I213&lt;&gt;1,"Ver primera línea",IF(M213&gt;0,"Exceso de cobro",IF(L213=0,"Cobrado",IF(K213&gt;0,"Cobro parcial","Pendiente"))))))</x:f>
      </x:c>
    </x:row>
    <x:row r="214" ht="30" customHeight="1">
      <x:c r="A214" s="11"/>
      <x:c r="B214" s="12"/>
      <x:c r="C214" s="10"/>
      <x:c r="D214" s="13"/>
      <x:c r="E214" s="14"/>
      <x:c r="F214" s="14"/>
      <x:c r="G214" s="15" t="str">
        <x:f>IF(H214="OK",ROUND(D214*E214-F214,2),"")</x:f>
      </x:c>
      <x:c r="H214" s="9" t="str">
        <x:f>IF(COUNTA(A214:F214)=0,"",IF(NOT(ISNUMBER(A214)),"Fecha no válida",IF(OR(A214&lt;DATE(2000,1,1),A214&gt;DATE(2099,12,31),A214&lt;&gt;INT(A214)),"Fecha no válida",IF(OR(B214="",B214&lt;&gt;TRIM(B214),ISNUMBER(SEARCH("~*",B214)),ISNUMBER(SEARCH("~?",B214)),ISNUMBER(SEARCH("~~",B214))),"Revisa número venta",IF(COUNTIFS($B$10:$B$309,B214,$A$10:$A$309,"&lt;&gt;"&amp;A214)&gt;0,"Fechas distintas ticket",IF(C214="","Falta producto",IF(OR(NOT(ISNUMBER(D214)),D214&lt;=0),"Cantidad no válida",IF(OR(ISBLANK(E214),NOT(ISNUMBER(E214)),E214&lt;0),"Precio no válido",IF(OR(ISBLANK(F214),NOT(ISNUMBER(F214)),F214&lt;0,F214&gt;ROUND(D214*E214,2)),"Descuento no válido","OK")))))))))</x:f>
      </x:c>
      <x:c r="I214" s="9" t="n">
        <x:f>IF(B214="",0,IF(AND(COUNTIFS($B$10:B214,B214)=1,COUNTIFS($B$10:$B$309,B214,$H$10:$H$309,"&lt;&gt;OK")=0),1,0))</x:f>
        <x:v>0</x:v>
      </x:c>
      <x:c r="J214" s="15" t="str">
        <x:f>IF(AND(I214=1,H214="OK",COUNTIFS($B$10:$B$309,B214,$H$10:$H$309,"&lt;&gt;OK")=0),SUMIFS($G$10:$G$309,$B$10:$B$309,B214),"")</x:f>
      </x:c>
      <x:c r="K214" s="15" t="str">
        <x:f>IF(ISNUMBER(J214),SUMIFS('Cobros'!$D$10:$D$309,'Cobros'!$B$10:$B$309,B214,'Cobros'!$E$10:$E$309,"OK"),"")</x:f>
      </x:c>
      <x:c r="L214" s="15" t="str">
        <x:f>IF(ISNUMBER(J214),MAX(ROUND(J214-K214,2),0),"")</x:f>
      </x:c>
      <x:c r="M214" s="15" t="str">
        <x:f>IF(ISNUMBER(J214),MAX(ROUND(K214-J214,2),0),"")</x:f>
      </x:c>
      <x:c r="N214" s="9" t="str">
        <x:f>IF(B214="","",IF(COUNTIFS($B$10:$B$309,B214,$H$10:$H$309,"&lt;&gt;OK")&gt;0,"Revisar ticket",IF(I214&lt;&gt;1,"Ver primera línea",IF(M214&gt;0,"Exceso de cobro",IF(L214=0,"Cobrado",IF(K214&gt;0,"Cobro parcial","Pendiente"))))))</x:f>
      </x:c>
    </x:row>
    <x:row r="215" ht="30" customHeight="1">
      <x:c r="A215" s="11"/>
      <x:c r="B215" s="12"/>
      <x:c r="C215" s="10"/>
      <x:c r="D215" s="13"/>
      <x:c r="E215" s="14"/>
      <x:c r="F215" s="14"/>
      <x:c r="G215" s="15" t="str">
        <x:f>IF(H215="OK",ROUND(D215*E215-F215,2),"")</x:f>
      </x:c>
      <x:c r="H215" s="9" t="str">
        <x:f>IF(COUNTA(A215:F215)=0,"",IF(NOT(ISNUMBER(A215)),"Fecha no válida",IF(OR(A215&lt;DATE(2000,1,1),A215&gt;DATE(2099,12,31),A215&lt;&gt;INT(A215)),"Fecha no válida",IF(OR(B215="",B215&lt;&gt;TRIM(B215),ISNUMBER(SEARCH("~*",B215)),ISNUMBER(SEARCH("~?",B215)),ISNUMBER(SEARCH("~~",B215))),"Revisa número venta",IF(COUNTIFS($B$10:$B$309,B215,$A$10:$A$309,"&lt;&gt;"&amp;A215)&gt;0,"Fechas distintas ticket",IF(C215="","Falta producto",IF(OR(NOT(ISNUMBER(D215)),D215&lt;=0),"Cantidad no válida",IF(OR(ISBLANK(E215),NOT(ISNUMBER(E215)),E215&lt;0),"Precio no válido",IF(OR(ISBLANK(F215),NOT(ISNUMBER(F215)),F215&lt;0,F215&gt;ROUND(D215*E215,2)),"Descuento no válido","OK")))))))))</x:f>
      </x:c>
      <x:c r="I215" s="9" t="n">
        <x:f>IF(B215="",0,IF(AND(COUNTIFS($B$10:B215,B215)=1,COUNTIFS($B$10:$B$309,B215,$H$10:$H$309,"&lt;&gt;OK")=0),1,0))</x:f>
        <x:v>0</x:v>
      </x:c>
      <x:c r="J215" s="15" t="str">
        <x:f>IF(AND(I215=1,H215="OK",COUNTIFS($B$10:$B$309,B215,$H$10:$H$309,"&lt;&gt;OK")=0),SUMIFS($G$10:$G$309,$B$10:$B$309,B215),"")</x:f>
      </x:c>
      <x:c r="K215" s="15" t="str">
        <x:f>IF(ISNUMBER(J215),SUMIFS('Cobros'!$D$10:$D$309,'Cobros'!$B$10:$B$309,B215,'Cobros'!$E$10:$E$309,"OK"),"")</x:f>
      </x:c>
      <x:c r="L215" s="15" t="str">
        <x:f>IF(ISNUMBER(J215),MAX(ROUND(J215-K215,2),0),"")</x:f>
      </x:c>
      <x:c r="M215" s="15" t="str">
        <x:f>IF(ISNUMBER(J215),MAX(ROUND(K215-J215,2),0),"")</x:f>
      </x:c>
      <x:c r="N215" s="9" t="str">
        <x:f>IF(B215="","",IF(COUNTIFS($B$10:$B$309,B215,$H$10:$H$309,"&lt;&gt;OK")&gt;0,"Revisar ticket",IF(I215&lt;&gt;1,"Ver primera línea",IF(M215&gt;0,"Exceso de cobro",IF(L215=0,"Cobrado",IF(K215&gt;0,"Cobro parcial","Pendiente"))))))</x:f>
      </x:c>
    </x:row>
    <x:row r="216" ht="30" customHeight="1">
      <x:c r="A216" s="11"/>
      <x:c r="B216" s="12"/>
      <x:c r="C216" s="10"/>
      <x:c r="D216" s="13"/>
      <x:c r="E216" s="14"/>
      <x:c r="F216" s="14"/>
      <x:c r="G216" s="15" t="str">
        <x:f>IF(H216="OK",ROUND(D216*E216-F216,2),"")</x:f>
      </x:c>
      <x:c r="H216" s="9" t="str">
        <x:f>IF(COUNTA(A216:F216)=0,"",IF(NOT(ISNUMBER(A216)),"Fecha no válida",IF(OR(A216&lt;DATE(2000,1,1),A216&gt;DATE(2099,12,31),A216&lt;&gt;INT(A216)),"Fecha no válida",IF(OR(B216="",B216&lt;&gt;TRIM(B216),ISNUMBER(SEARCH("~*",B216)),ISNUMBER(SEARCH("~?",B216)),ISNUMBER(SEARCH("~~",B216))),"Revisa número venta",IF(COUNTIFS($B$10:$B$309,B216,$A$10:$A$309,"&lt;&gt;"&amp;A216)&gt;0,"Fechas distintas ticket",IF(C216="","Falta producto",IF(OR(NOT(ISNUMBER(D216)),D216&lt;=0),"Cantidad no válida",IF(OR(ISBLANK(E216),NOT(ISNUMBER(E216)),E216&lt;0),"Precio no válido",IF(OR(ISBLANK(F216),NOT(ISNUMBER(F216)),F216&lt;0,F216&gt;ROUND(D216*E216,2)),"Descuento no válido","OK")))))))))</x:f>
      </x:c>
      <x:c r="I216" s="9" t="n">
        <x:f>IF(B216="",0,IF(AND(COUNTIFS($B$10:B216,B216)=1,COUNTIFS($B$10:$B$309,B216,$H$10:$H$309,"&lt;&gt;OK")=0),1,0))</x:f>
        <x:v>0</x:v>
      </x:c>
      <x:c r="J216" s="15" t="str">
        <x:f>IF(AND(I216=1,H216="OK",COUNTIFS($B$10:$B$309,B216,$H$10:$H$309,"&lt;&gt;OK")=0),SUMIFS($G$10:$G$309,$B$10:$B$309,B216),"")</x:f>
      </x:c>
      <x:c r="K216" s="15" t="str">
        <x:f>IF(ISNUMBER(J216),SUMIFS('Cobros'!$D$10:$D$309,'Cobros'!$B$10:$B$309,B216,'Cobros'!$E$10:$E$309,"OK"),"")</x:f>
      </x:c>
      <x:c r="L216" s="15" t="str">
        <x:f>IF(ISNUMBER(J216),MAX(ROUND(J216-K216,2),0),"")</x:f>
      </x:c>
      <x:c r="M216" s="15" t="str">
        <x:f>IF(ISNUMBER(J216),MAX(ROUND(K216-J216,2),0),"")</x:f>
      </x:c>
      <x:c r="N216" s="9" t="str">
        <x:f>IF(B216="","",IF(COUNTIFS($B$10:$B$309,B216,$H$10:$H$309,"&lt;&gt;OK")&gt;0,"Revisar ticket",IF(I216&lt;&gt;1,"Ver primera línea",IF(M216&gt;0,"Exceso de cobro",IF(L216=0,"Cobrado",IF(K216&gt;0,"Cobro parcial","Pendiente"))))))</x:f>
      </x:c>
    </x:row>
    <x:row r="217" ht="30" customHeight="1">
      <x:c r="A217" s="11"/>
      <x:c r="B217" s="12"/>
      <x:c r="C217" s="10"/>
      <x:c r="D217" s="13"/>
      <x:c r="E217" s="14"/>
      <x:c r="F217" s="14"/>
      <x:c r="G217" s="15" t="str">
        <x:f>IF(H217="OK",ROUND(D217*E217-F217,2),"")</x:f>
      </x:c>
      <x:c r="H217" s="9" t="str">
        <x:f>IF(COUNTA(A217:F217)=0,"",IF(NOT(ISNUMBER(A217)),"Fecha no válida",IF(OR(A217&lt;DATE(2000,1,1),A217&gt;DATE(2099,12,31),A217&lt;&gt;INT(A217)),"Fecha no válida",IF(OR(B217="",B217&lt;&gt;TRIM(B217),ISNUMBER(SEARCH("~*",B217)),ISNUMBER(SEARCH("~?",B217)),ISNUMBER(SEARCH("~~",B217))),"Revisa número venta",IF(COUNTIFS($B$10:$B$309,B217,$A$10:$A$309,"&lt;&gt;"&amp;A217)&gt;0,"Fechas distintas ticket",IF(C217="","Falta producto",IF(OR(NOT(ISNUMBER(D217)),D217&lt;=0),"Cantidad no válida",IF(OR(ISBLANK(E217),NOT(ISNUMBER(E217)),E217&lt;0),"Precio no válido",IF(OR(ISBLANK(F217),NOT(ISNUMBER(F217)),F217&lt;0,F217&gt;ROUND(D217*E217,2)),"Descuento no válido","OK")))))))))</x:f>
      </x:c>
      <x:c r="I217" s="9" t="n">
        <x:f>IF(B217="",0,IF(AND(COUNTIFS($B$10:B217,B217)=1,COUNTIFS($B$10:$B$309,B217,$H$10:$H$309,"&lt;&gt;OK")=0),1,0))</x:f>
        <x:v>0</x:v>
      </x:c>
      <x:c r="J217" s="15" t="str">
        <x:f>IF(AND(I217=1,H217="OK",COUNTIFS($B$10:$B$309,B217,$H$10:$H$309,"&lt;&gt;OK")=0),SUMIFS($G$10:$G$309,$B$10:$B$309,B217),"")</x:f>
      </x:c>
      <x:c r="K217" s="15" t="str">
        <x:f>IF(ISNUMBER(J217),SUMIFS('Cobros'!$D$10:$D$309,'Cobros'!$B$10:$B$309,B217,'Cobros'!$E$10:$E$309,"OK"),"")</x:f>
      </x:c>
      <x:c r="L217" s="15" t="str">
        <x:f>IF(ISNUMBER(J217),MAX(ROUND(J217-K217,2),0),"")</x:f>
      </x:c>
      <x:c r="M217" s="15" t="str">
        <x:f>IF(ISNUMBER(J217),MAX(ROUND(K217-J217,2),0),"")</x:f>
      </x:c>
      <x:c r="N217" s="9" t="str">
        <x:f>IF(B217="","",IF(COUNTIFS($B$10:$B$309,B217,$H$10:$H$309,"&lt;&gt;OK")&gt;0,"Revisar ticket",IF(I217&lt;&gt;1,"Ver primera línea",IF(M217&gt;0,"Exceso de cobro",IF(L217=0,"Cobrado",IF(K217&gt;0,"Cobro parcial","Pendiente"))))))</x:f>
      </x:c>
    </x:row>
    <x:row r="218" ht="30" customHeight="1">
      <x:c r="A218" s="11"/>
      <x:c r="B218" s="12"/>
      <x:c r="C218" s="10"/>
      <x:c r="D218" s="13"/>
      <x:c r="E218" s="14"/>
      <x:c r="F218" s="14"/>
      <x:c r="G218" s="15" t="str">
        <x:f>IF(H218="OK",ROUND(D218*E218-F218,2),"")</x:f>
      </x:c>
      <x:c r="H218" s="9" t="str">
        <x:f>IF(COUNTA(A218:F218)=0,"",IF(NOT(ISNUMBER(A218)),"Fecha no válida",IF(OR(A218&lt;DATE(2000,1,1),A218&gt;DATE(2099,12,31),A218&lt;&gt;INT(A218)),"Fecha no válida",IF(OR(B218="",B218&lt;&gt;TRIM(B218),ISNUMBER(SEARCH("~*",B218)),ISNUMBER(SEARCH("~?",B218)),ISNUMBER(SEARCH("~~",B218))),"Revisa número venta",IF(COUNTIFS($B$10:$B$309,B218,$A$10:$A$309,"&lt;&gt;"&amp;A218)&gt;0,"Fechas distintas ticket",IF(C218="","Falta producto",IF(OR(NOT(ISNUMBER(D218)),D218&lt;=0),"Cantidad no válida",IF(OR(ISBLANK(E218),NOT(ISNUMBER(E218)),E218&lt;0),"Precio no válido",IF(OR(ISBLANK(F218),NOT(ISNUMBER(F218)),F218&lt;0,F218&gt;ROUND(D218*E218,2)),"Descuento no válido","OK")))))))))</x:f>
      </x:c>
      <x:c r="I218" s="9" t="n">
        <x:f>IF(B218="",0,IF(AND(COUNTIFS($B$10:B218,B218)=1,COUNTIFS($B$10:$B$309,B218,$H$10:$H$309,"&lt;&gt;OK")=0),1,0))</x:f>
        <x:v>0</x:v>
      </x:c>
      <x:c r="J218" s="15" t="str">
        <x:f>IF(AND(I218=1,H218="OK",COUNTIFS($B$10:$B$309,B218,$H$10:$H$309,"&lt;&gt;OK")=0),SUMIFS($G$10:$G$309,$B$10:$B$309,B218),"")</x:f>
      </x:c>
      <x:c r="K218" s="15" t="str">
        <x:f>IF(ISNUMBER(J218),SUMIFS('Cobros'!$D$10:$D$309,'Cobros'!$B$10:$B$309,B218,'Cobros'!$E$10:$E$309,"OK"),"")</x:f>
      </x:c>
      <x:c r="L218" s="15" t="str">
        <x:f>IF(ISNUMBER(J218),MAX(ROUND(J218-K218,2),0),"")</x:f>
      </x:c>
      <x:c r="M218" s="15" t="str">
        <x:f>IF(ISNUMBER(J218),MAX(ROUND(K218-J218,2),0),"")</x:f>
      </x:c>
      <x:c r="N218" s="9" t="str">
        <x:f>IF(B218="","",IF(COUNTIFS($B$10:$B$309,B218,$H$10:$H$309,"&lt;&gt;OK")&gt;0,"Revisar ticket",IF(I218&lt;&gt;1,"Ver primera línea",IF(M218&gt;0,"Exceso de cobro",IF(L218=0,"Cobrado",IF(K218&gt;0,"Cobro parcial","Pendiente"))))))</x:f>
      </x:c>
    </x:row>
    <x:row r="219" ht="30" customHeight="1">
      <x:c r="A219" s="11"/>
      <x:c r="B219" s="12"/>
      <x:c r="C219" s="10"/>
      <x:c r="D219" s="13"/>
      <x:c r="E219" s="14"/>
      <x:c r="F219" s="14"/>
      <x:c r="G219" s="15" t="str">
        <x:f>IF(H219="OK",ROUND(D219*E219-F219,2),"")</x:f>
      </x:c>
      <x:c r="H219" s="9" t="str">
        <x:f>IF(COUNTA(A219:F219)=0,"",IF(NOT(ISNUMBER(A219)),"Fecha no válida",IF(OR(A219&lt;DATE(2000,1,1),A219&gt;DATE(2099,12,31),A219&lt;&gt;INT(A219)),"Fecha no válida",IF(OR(B219="",B219&lt;&gt;TRIM(B219),ISNUMBER(SEARCH("~*",B219)),ISNUMBER(SEARCH("~?",B219)),ISNUMBER(SEARCH("~~",B219))),"Revisa número venta",IF(COUNTIFS($B$10:$B$309,B219,$A$10:$A$309,"&lt;&gt;"&amp;A219)&gt;0,"Fechas distintas ticket",IF(C219="","Falta producto",IF(OR(NOT(ISNUMBER(D219)),D219&lt;=0),"Cantidad no válida",IF(OR(ISBLANK(E219),NOT(ISNUMBER(E219)),E219&lt;0),"Precio no válido",IF(OR(ISBLANK(F219),NOT(ISNUMBER(F219)),F219&lt;0,F219&gt;ROUND(D219*E219,2)),"Descuento no válido","OK")))))))))</x:f>
      </x:c>
      <x:c r="I219" s="9" t="n">
        <x:f>IF(B219="",0,IF(AND(COUNTIFS($B$10:B219,B219)=1,COUNTIFS($B$10:$B$309,B219,$H$10:$H$309,"&lt;&gt;OK")=0),1,0))</x:f>
        <x:v>0</x:v>
      </x:c>
      <x:c r="J219" s="15" t="str">
        <x:f>IF(AND(I219=1,H219="OK",COUNTIFS($B$10:$B$309,B219,$H$10:$H$309,"&lt;&gt;OK")=0),SUMIFS($G$10:$G$309,$B$10:$B$309,B219),"")</x:f>
      </x:c>
      <x:c r="K219" s="15" t="str">
        <x:f>IF(ISNUMBER(J219),SUMIFS('Cobros'!$D$10:$D$309,'Cobros'!$B$10:$B$309,B219,'Cobros'!$E$10:$E$309,"OK"),"")</x:f>
      </x:c>
      <x:c r="L219" s="15" t="str">
        <x:f>IF(ISNUMBER(J219),MAX(ROUND(J219-K219,2),0),"")</x:f>
      </x:c>
      <x:c r="M219" s="15" t="str">
        <x:f>IF(ISNUMBER(J219),MAX(ROUND(K219-J219,2),0),"")</x:f>
      </x:c>
      <x:c r="N219" s="9" t="str">
        <x:f>IF(B219="","",IF(COUNTIFS($B$10:$B$309,B219,$H$10:$H$309,"&lt;&gt;OK")&gt;0,"Revisar ticket",IF(I219&lt;&gt;1,"Ver primera línea",IF(M219&gt;0,"Exceso de cobro",IF(L219=0,"Cobrado",IF(K219&gt;0,"Cobro parcial","Pendiente"))))))</x:f>
      </x:c>
    </x:row>
    <x:row r="220" ht="30" customHeight="1">
      <x:c r="A220" s="11"/>
      <x:c r="B220" s="12"/>
      <x:c r="C220" s="10"/>
      <x:c r="D220" s="13"/>
      <x:c r="E220" s="14"/>
      <x:c r="F220" s="14"/>
      <x:c r="G220" s="15" t="str">
        <x:f>IF(H220="OK",ROUND(D220*E220-F220,2),"")</x:f>
      </x:c>
      <x:c r="H220" s="9" t="str">
        <x:f>IF(COUNTA(A220:F220)=0,"",IF(NOT(ISNUMBER(A220)),"Fecha no válida",IF(OR(A220&lt;DATE(2000,1,1),A220&gt;DATE(2099,12,31),A220&lt;&gt;INT(A220)),"Fecha no válida",IF(OR(B220="",B220&lt;&gt;TRIM(B220),ISNUMBER(SEARCH("~*",B220)),ISNUMBER(SEARCH("~?",B220)),ISNUMBER(SEARCH("~~",B220))),"Revisa número venta",IF(COUNTIFS($B$10:$B$309,B220,$A$10:$A$309,"&lt;&gt;"&amp;A220)&gt;0,"Fechas distintas ticket",IF(C220="","Falta producto",IF(OR(NOT(ISNUMBER(D220)),D220&lt;=0),"Cantidad no válida",IF(OR(ISBLANK(E220),NOT(ISNUMBER(E220)),E220&lt;0),"Precio no válido",IF(OR(ISBLANK(F220),NOT(ISNUMBER(F220)),F220&lt;0,F220&gt;ROUND(D220*E220,2)),"Descuento no válido","OK")))))))))</x:f>
      </x:c>
      <x:c r="I220" s="9" t="n">
        <x:f>IF(B220="",0,IF(AND(COUNTIFS($B$10:B220,B220)=1,COUNTIFS($B$10:$B$309,B220,$H$10:$H$309,"&lt;&gt;OK")=0),1,0))</x:f>
        <x:v>0</x:v>
      </x:c>
      <x:c r="J220" s="15" t="str">
        <x:f>IF(AND(I220=1,H220="OK",COUNTIFS($B$10:$B$309,B220,$H$10:$H$309,"&lt;&gt;OK")=0),SUMIFS($G$10:$G$309,$B$10:$B$309,B220),"")</x:f>
      </x:c>
      <x:c r="K220" s="15" t="str">
        <x:f>IF(ISNUMBER(J220),SUMIFS('Cobros'!$D$10:$D$309,'Cobros'!$B$10:$B$309,B220,'Cobros'!$E$10:$E$309,"OK"),"")</x:f>
      </x:c>
      <x:c r="L220" s="15" t="str">
        <x:f>IF(ISNUMBER(J220),MAX(ROUND(J220-K220,2),0),"")</x:f>
      </x:c>
      <x:c r="M220" s="15" t="str">
        <x:f>IF(ISNUMBER(J220),MAX(ROUND(K220-J220,2),0),"")</x:f>
      </x:c>
      <x:c r="N220" s="9" t="str">
        <x:f>IF(B220="","",IF(COUNTIFS($B$10:$B$309,B220,$H$10:$H$309,"&lt;&gt;OK")&gt;0,"Revisar ticket",IF(I220&lt;&gt;1,"Ver primera línea",IF(M220&gt;0,"Exceso de cobro",IF(L220=0,"Cobrado",IF(K220&gt;0,"Cobro parcial","Pendiente"))))))</x:f>
      </x:c>
    </x:row>
    <x:row r="221" ht="30" customHeight="1">
      <x:c r="A221" s="11"/>
      <x:c r="B221" s="12"/>
      <x:c r="C221" s="10"/>
      <x:c r="D221" s="13"/>
      <x:c r="E221" s="14"/>
      <x:c r="F221" s="14"/>
      <x:c r="G221" s="15" t="str">
        <x:f>IF(H221="OK",ROUND(D221*E221-F221,2),"")</x:f>
      </x:c>
      <x:c r="H221" s="9" t="str">
        <x:f>IF(COUNTA(A221:F221)=0,"",IF(NOT(ISNUMBER(A221)),"Fecha no válida",IF(OR(A221&lt;DATE(2000,1,1),A221&gt;DATE(2099,12,31),A221&lt;&gt;INT(A221)),"Fecha no válida",IF(OR(B221="",B221&lt;&gt;TRIM(B221),ISNUMBER(SEARCH("~*",B221)),ISNUMBER(SEARCH("~?",B221)),ISNUMBER(SEARCH("~~",B221))),"Revisa número venta",IF(COUNTIFS($B$10:$B$309,B221,$A$10:$A$309,"&lt;&gt;"&amp;A221)&gt;0,"Fechas distintas ticket",IF(C221="","Falta producto",IF(OR(NOT(ISNUMBER(D221)),D221&lt;=0),"Cantidad no válida",IF(OR(ISBLANK(E221),NOT(ISNUMBER(E221)),E221&lt;0),"Precio no válido",IF(OR(ISBLANK(F221),NOT(ISNUMBER(F221)),F221&lt;0,F221&gt;ROUND(D221*E221,2)),"Descuento no válido","OK")))))))))</x:f>
      </x:c>
      <x:c r="I221" s="9" t="n">
        <x:f>IF(B221="",0,IF(AND(COUNTIFS($B$10:B221,B221)=1,COUNTIFS($B$10:$B$309,B221,$H$10:$H$309,"&lt;&gt;OK")=0),1,0))</x:f>
        <x:v>0</x:v>
      </x:c>
      <x:c r="J221" s="15" t="str">
        <x:f>IF(AND(I221=1,H221="OK",COUNTIFS($B$10:$B$309,B221,$H$10:$H$309,"&lt;&gt;OK")=0),SUMIFS($G$10:$G$309,$B$10:$B$309,B221),"")</x:f>
      </x:c>
      <x:c r="K221" s="15" t="str">
        <x:f>IF(ISNUMBER(J221),SUMIFS('Cobros'!$D$10:$D$309,'Cobros'!$B$10:$B$309,B221,'Cobros'!$E$10:$E$309,"OK"),"")</x:f>
      </x:c>
      <x:c r="L221" s="15" t="str">
        <x:f>IF(ISNUMBER(J221),MAX(ROUND(J221-K221,2),0),"")</x:f>
      </x:c>
      <x:c r="M221" s="15" t="str">
        <x:f>IF(ISNUMBER(J221),MAX(ROUND(K221-J221,2),0),"")</x:f>
      </x:c>
      <x:c r="N221" s="9" t="str">
        <x:f>IF(B221="","",IF(COUNTIFS($B$10:$B$309,B221,$H$10:$H$309,"&lt;&gt;OK")&gt;0,"Revisar ticket",IF(I221&lt;&gt;1,"Ver primera línea",IF(M221&gt;0,"Exceso de cobro",IF(L221=0,"Cobrado",IF(K221&gt;0,"Cobro parcial","Pendiente"))))))</x:f>
      </x:c>
    </x:row>
    <x:row r="222" ht="30" customHeight="1">
      <x:c r="A222" s="11"/>
      <x:c r="B222" s="12"/>
      <x:c r="C222" s="10"/>
      <x:c r="D222" s="13"/>
      <x:c r="E222" s="14"/>
      <x:c r="F222" s="14"/>
      <x:c r="G222" s="15" t="str">
        <x:f>IF(H222="OK",ROUND(D222*E222-F222,2),"")</x:f>
      </x:c>
      <x:c r="H222" s="9" t="str">
        <x:f>IF(COUNTA(A222:F222)=0,"",IF(NOT(ISNUMBER(A222)),"Fecha no válida",IF(OR(A222&lt;DATE(2000,1,1),A222&gt;DATE(2099,12,31),A222&lt;&gt;INT(A222)),"Fecha no válida",IF(OR(B222="",B222&lt;&gt;TRIM(B222),ISNUMBER(SEARCH("~*",B222)),ISNUMBER(SEARCH("~?",B222)),ISNUMBER(SEARCH("~~",B222))),"Revisa número venta",IF(COUNTIFS($B$10:$B$309,B222,$A$10:$A$309,"&lt;&gt;"&amp;A222)&gt;0,"Fechas distintas ticket",IF(C222="","Falta producto",IF(OR(NOT(ISNUMBER(D222)),D222&lt;=0),"Cantidad no válida",IF(OR(ISBLANK(E222),NOT(ISNUMBER(E222)),E222&lt;0),"Precio no válido",IF(OR(ISBLANK(F222),NOT(ISNUMBER(F222)),F222&lt;0,F222&gt;ROUND(D222*E222,2)),"Descuento no válido","OK")))))))))</x:f>
      </x:c>
      <x:c r="I222" s="9" t="n">
        <x:f>IF(B222="",0,IF(AND(COUNTIFS($B$10:B222,B222)=1,COUNTIFS($B$10:$B$309,B222,$H$10:$H$309,"&lt;&gt;OK")=0),1,0))</x:f>
        <x:v>0</x:v>
      </x:c>
      <x:c r="J222" s="15" t="str">
        <x:f>IF(AND(I222=1,H222="OK",COUNTIFS($B$10:$B$309,B222,$H$10:$H$309,"&lt;&gt;OK")=0),SUMIFS($G$10:$G$309,$B$10:$B$309,B222),"")</x:f>
      </x:c>
      <x:c r="K222" s="15" t="str">
        <x:f>IF(ISNUMBER(J222),SUMIFS('Cobros'!$D$10:$D$309,'Cobros'!$B$10:$B$309,B222,'Cobros'!$E$10:$E$309,"OK"),"")</x:f>
      </x:c>
      <x:c r="L222" s="15" t="str">
        <x:f>IF(ISNUMBER(J222),MAX(ROUND(J222-K222,2),0),"")</x:f>
      </x:c>
      <x:c r="M222" s="15" t="str">
        <x:f>IF(ISNUMBER(J222),MAX(ROUND(K222-J222,2),0),"")</x:f>
      </x:c>
      <x:c r="N222" s="9" t="str">
        <x:f>IF(B222="","",IF(COUNTIFS($B$10:$B$309,B222,$H$10:$H$309,"&lt;&gt;OK")&gt;0,"Revisar ticket",IF(I222&lt;&gt;1,"Ver primera línea",IF(M222&gt;0,"Exceso de cobro",IF(L222=0,"Cobrado",IF(K222&gt;0,"Cobro parcial","Pendiente"))))))</x:f>
      </x:c>
    </x:row>
    <x:row r="223" ht="30" customHeight="1">
      <x:c r="A223" s="11"/>
      <x:c r="B223" s="12"/>
      <x:c r="C223" s="10"/>
      <x:c r="D223" s="13"/>
      <x:c r="E223" s="14"/>
      <x:c r="F223" s="14"/>
      <x:c r="G223" s="15" t="str">
        <x:f>IF(H223="OK",ROUND(D223*E223-F223,2),"")</x:f>
      </x:c>
      <x:c r="H223" s="9" t="str">
        <x:f>IF(COUNTA(A223:F223)=0,"",IF(NOT(ISNUMBER(A223)),"Fecha no válida",IF(OR(A223&lt;DATE(2000,1,1),A223&gt;DATE(2099,12,31),A223&lt;&gt;INT(A223)),"Fecha no válida",IF(OR(B223="",B223&lt;&gt;TRIM(B223),ISNUMBER(SEARCH("~*",B223)),ISNUMBER(SEARCH("~?",B223)),ISNUMBER(SEARCH("~~",B223))),"Revisa número venta",IF(COUNTIFS($B$10:$B$309,B223,$A$10:$A$309,"&lt;&gt;"&amp;A223)&gt;0,"Fechas distintas ticket",IF(C223="","Falta producto",IF(OR(NOT(ISNUMBER(D223)),D223&lt;=0),"Cantidad no válida",IF(OR(ISBLANK(E223),NOT(ISNUMBER(E223)),E223&lt;0),"Precio no válido",IF(OR(ISBLANK(F223),NOT(ISNUMBER(F223)),F223&lt;0,F223&gt;ROUND(D223*E223,2)),"Descuento no válido","OK")))))))))</x:f>
      </x:c>
      <x:c r="I223" s="9" t="n">
        <x:f>IF(B223="",0,IF(AND(COUNTIFS($B$10:B223,B223)=1,COUNTIFS($B$10:$B$309,B223,$H$10:$H$309,"&lt;&gt;OK")=0),1,0))</x:f>
        <x:v>0</x:v>
      </x:c>
      <x:c r="J223" s="15" t="str">
        <x:f>IF(AND(I223=1,H223="OK",COUNTIFS($B$10:$B$309,B223,$H$10:$H$309,"&lt;&gt;OK")=0),SUMIFS($G$10:$G$309,$B$10:$B$309,B223),"")</x:f>
      </x:c>
      <x:c r="K223" s="15" t="str">
        <x:f>IF(ISNUMBER(J223),SUMIFS('Cobros'!$D$10:$D$309,'Cobros'!$B$10:$B$309,B223,'Cobros'!$E$10:$E$309,"OK"),"")</x:f>
      </x:c>
      <x:c r="L223" s="15" t="str">
        <x:f>IF(ISNUMBER(J223),MAX(ROUND(J223-K223,2),0),"")</x:f>
      </x:c>
      <x:c r="M223" s="15" t="str">
        <x:f>IF(ISNUMBER(J223),MAX(ROUND(K223-J223,2),0),"")</x:f>
      </x:c>
      <x:c r="N223" s="9" t="str">
        <x:f>IF(B223="","",IF(COUNTIFS($B$10:$B$309,B223,$H$10:$H$309,"&lt;&gt;OK")&gt;0,"Revisar ticket",IF(I223&lt;&gt;1,"Ver primera línea",IF(M223&gt;0,"Exceso de cobro",IF(L223=0,"Cobrado",IF(K223&gt;0,"Cobro parcial","Pendiente"))))))</x:f>
      </x:c>
    </x:row>
    <x:row r="224" ht="30" customHeight="1">
      <x:c r="A224" s="11"/>
      <x:c r="B224" s="12"/>
      <x:c r="C224" s="10"/>
      <x:c r="D224" s="13"/>
      <x:c r="E224" s="14"/>
      <x:c r="F224" s="14"/>
      <x:c r="G224" s="15" t="str">
        <x:f>IF(H224="OK",ROUND(D224*E224-F224,2),"")</x:f>
      </x:c>
      <x:c r="H224" s="9" t="str">
        <x:f>IF(COUNTA(A224:F224)=0,"",IF(NOT(ISNUMBER(A224)),"Fecha no válida",IF(OR(A224&lt;DATE(2000,1,1),A224&gt;DATE(2099,12,31),A224&lt;&gt;INT(A224)),"Fecha no válida",IF(OR(B224="",B224&lt;&gt;TRIM(B224),ISNUMBER(SEARCH("~*",B224)),ISNUMBER(SEARCH("~?",B224)),ISNUMBER(SEARCH("~~",B224))),"Revisa número venta",IF(COUNTIFS($B$10:$B$309,B224,$A$10:$A$309,"&lt;&gt;"&amp;A224)&gt;0,"Fechas distintas ticket",IF(C224="","Falta producto",IF(OR(NOT(ISNUMBER(D224)),D224&lt;=0),"Cantidad no válida",IF(OR(ISBLANK(E224),NOT(ISNUMBER(E224)),E224&lt;0),"Precio no válido",IF(OR(ISBLANK(F224),NOT(ISNUMBER(F224)),F224&lt;0,F224&gt;ROUND(D224*E224,2)),"Descuento no válido","OK")))))))))</x:f>
      </x:c>
      <x:c r="I224" s="9" t="n">
        <x:f>IF(B224="",0,IF(AND(COUNTIFS($B$10:B224,B224)=1,COUNTIFS($B$10:$B$309,B224,$H$10:$H$309,"&lt;&gt;OK")=0),1,0))</x:f>
        <x:v>0</x:v>
      </x:c>
      <x:c r="J224" s="15" t="str">
        <x:f>IF(AND(I224=1,H224="OK",COUNTIFS($B$10:$B$309,B224,$H$10:$H$309,"&lt;&gt;OK")=0),SUMIFS($G$10:$G$309,$B$10:$B$309,B224),"")</x:f>
      </x:c>
      <x:c r="K224" s="15" t="str">
        <x:f>IF(ISNUMBER(J224),SUMIFS('Cobros'!$D$10:$D$309,'Cobros'!$B$10:$B$309,B224,'Cobros'!$E$10:$E$309,"OK"),"")</x:f>
      </x:c>
      <x:c r="L224" s="15" t="str">
        <x:f>IF(ISNUMBER(J224),MAX(ROUND(J224-K224,2),0),"")</x:f>
      </x:c>
      <x:c r="M224" s="15" t="str">
        <x:f>IF(ISNUMBER(J224),MAX(ROUND(K224-J224,2),0),"")</x:f>
      </x:c>
      <x:c r="N224" s="9" t="str">
        <x:f>IF(B224="","",IF(COUNTIFS($B$10:$B$309,B224,$H$10:$H$309,"&lt;&gt;OK")&gt;0,"Revisar ticket",IF(I224&lt;&gt;1,"Ver primera línea",IF(M224&gt;0,"Exceso de cobro",IF(L224=0,"Cobrado",IF(K224&gt;0,"Cobro parcial","Pendiente"))))))</x:f>
      </x:c>
    </x:row>
    <x:row r="225" ht="30" customHeight="1">
      <x:c r="A225" s="11"/>
      <x:c r="B225" s="12"/>
      <x:c r="C225" s="10"/>
      <x:c r="D225" s="13"/>
      <x:c r="E225" s="14"/>
      <x:c r="F225" s="14"/>
      <x:c r="G225" s="15" t="str">
        <x:f>IF(H225="OK",ROUND(D225*E225-F225,2),"")</x:f>
      </x:c>
      <x:c r="H225" s="9" t="str">
        <x:f>IF(COUNTA(A225:F225)=0,"",IF(NOT(ISNUMBER(A225)),"Fecha no válida",IF(OR(A225&lt;DATE(2000,1,1),A225&gt;DATE(2099,12,31),A225&lt;&gt;INT(A225)),"Fecha no válida",IF(OR(B225="",B225&lt;&gt;TRIM(B225),ISNUMBER(SEARCH("~*",B225)),ISNUMBER(SEARCH("~?",B225)),ISNUMBER(SEARCH("~~",B225))),"Revisa número venta",IF(COUNTIFS($B$10:$B$309,B225,$A$10:$A$309,"&lt;&gt;"&amp;A225)&gt;0,"Fechas distintas ticket",IF(C225="","Falta producto",IF(OR(NOT(ISNUMBER(D225)),D225&lt;=0),"Cantidad no válida",IF(OR(ISBLANK(E225),NOT(ISNUMBER(E225)),E225&lt;0),"Precio no válido",IF(OR(ISBLANK(F225),NOT(ISNUMBER(F225)),F225&lt;0,F225&gt;ROUND(D225*E225,2)),"Descuento no válido","OK")))))))))</x:f>
      </x:c>
      <x:c r="I225" s="9" t="n">
        <x:f>IF(B225="",0,IF(AND(COUNTIFS($B$10:B225,B225)=1,COUNTIFS($B$10:$B$309,B225,$H$10:$H$309,"&lt;&gt;OK")=0),1,0))</x:f>
        <x:v>0</x:v>
      </x:c>
      <x:c r="J225" s="15" t="str">
        <x:f>IF(AND(I225=1,H225="OK",COUNTIFS($B$10:$B$309,B225,$H$10:$H$309,"&lt;&gt;OK")=0),SUMIFS($G$10:$G$309,$B$10:$B$309,B225),"")</x:f>
      </x:c>
      <x:c r="K225" s="15" t="str">
        <x:f>IF(ISNUMBER(J225),SUMIFS('Cobros'!$D$10:$D$309,'Cobros'!$B$10:$B$309,B225,'Cobros'!$E$10:$E$309,"OK"),"")</x:f>
      </x:c>
      <x:c r="L225" s="15" t="str">
        <x:f>IF(ISNUMBER(J225),MAX(ROUND(J225-K225,2),0),"")</x:f>
      </x:c>
      <x:c r="M225" s="15" t="str">
        <x:f>IF(ISNUMBER(J225),MAX(ROUND(K225-J225,2),0),"")</x:f>
      </x:c>
      <x:c r="N225" s="9" t="str">
        <x:f>IF(B225="","",IF(COUNTIFS($B$10:$B$309,B225,$H$10:$H$309,"&lt;&gt;OK")&gt;0,"Revisar ticket",IF(I225&lt;&gt;1,"Ver primera línea",IF(M225&gt;0,"Exceso de cobro",IF(L225=0,"Cobrado",IF(K225&gt;0,"Cobro parcial","Pendiente"))))))</x:f>
      </x:c>
    </x:row>
    <x:row r="226" ht="30" customHeight="1">
      <x:c r="A226" s="11"/>
      <x:c r="B226" s="12"/>
      <x:c r="C226" s="10"/>
      <x:c r="D226" s="13"/>
      <x:c r="E226" s="14"/>
      <x:c r="F226" s="14"/>
      <x:c r="G226" s="15" t="str">
        <x:f>IF(H226="OK",ROUND(D226*E226-F226,2),"")</x:f>
      </x:c>
      <x:c r="H226" s="9" t="str">
        <x:f>IF(COUNTA(A226:F226)=0,"",IF(NOT(ISNUMBER(A226)),"Fecha no válida",IF(OR(A226&lt;DATE(2000,1,1),A226&gt;DATE(2099,12,31),A226&lt;&gt;INT(A226)),"Fecha no válida",IF(OR(B226="",B226&lt;&gt;TRIM(B226),ISNUMBER(SEARCH("~*",B226)),ISNUMBER(SEARCH("~?",B226)),ISNUMBER(SEARCH("~~",B226))),"Revisa número venta",IF(COUNTIFS($B$10:$B$309,B226,$A$10:$A$309,"&lt;&gt;"&amp;A226)&gt;0,"Fechas distintas ticket",IF(C226="","Falta producto",IF(OR(NOT(ISNUMBER(D226)),D226&lt;=0),"Cantidad no válida",IF(OR(ISBLANK(E226),NOT(ISNUMBER(E226)),E226&lt;0),"Precio no válido",IF(OR(ISBLANK(F226),NOT(ISNUMBER(F226)),F226&lt;0,F226&gt;ROUND(D226*E226,2)),"Descuento no válido","OK")))))))))</x:f>
      </x:c>
      <x:c r="I226" s="9" t="n">
        <x:f>IF(B226="",0,IF(AND(COUNTIFS($B$10:B226,B226)=1,COUNTIFS($B$10:$B$309,B226,$H$10:$H$309,"&lt;&gt;OK")=0),1,0))</x:f>
        <x:v>0</x:v>
      </x:c>
      <x:c r="J226" s="15" t="str">
        <x:f>IF(AND(I226=1,H226="OK",COUNTIFS($B$10:$B$309,B226,$H$10:$H$309,"&lt;&gt;OK")=0),SUMIFS($G$10:$G$309,$B$10:$B$309,B226),"")</x:f>
      </x:c>
      <x:c r="K226" s="15" t="str">
        <x:f>IF(ISNUMBER(J226),SUMIFS('Cobros'!$D$10:$D$309,'Cobros'!$B$10:$B$309,B226,'Cobros'!$E$10:$E$309,"OK"),"")</x:f>
      </x:c>
      <x:c r="L226" s="15" t="str">
        <x:f>IF(ISNUMBER(J226),MAX(ROUND(J226-K226,2),0),"")</x:f>
      </x:c>
      <x:c r="M226" s="15" t="str">
        <x:f>IF(ISNUMBER(J226),MAX(ROUND(K226-J226,2),0),"")</x:f>
      </x:c>
      <x:c r="N226" s="9" t="str">
        <x:f>IF(B226="","",IF(COUNTIFS($B$10:$B$309,B226,$H$10:$H$309,"&lt;&gt;OK")&gt;0,"Revisar ticket",IF(I226&lt;&gt;1,"Ver primera línea",IF(M226&gt;0,"Exceso de cobro",IF(L226=0,"Cobrado",IF(K226&gt;0,"Cobro parcial","Pendiente"))))))</x:f>
      </x:c>
    </x:row>
    <x:row r="227" ht="30" customHeight="1">
      <x:c r="A227" s="11"/>
      <x:c r="B227" s="12"/>
      <x:c r="C227" s="10"/>
      <x:c r="D227" s="13"/>
      <x:c r="E227" s="14"/>
      <x:c r="F227" s="14"/>
      <x:c r="G227" s="15" t="str">
        <x:f>IF(H227="OK",ROUND(D227*E227-F227,2),"")</x:f>
      </x:c>
      <x:c r="H227" s="9" t="str">
        <x:f>IF(COUNTA(A227:F227)=0,"",IF(NOT(ISNUMBER(A227)),"Fecha no válida",IF(OR(A227&lt;DATE(2000,1,1),A227&gt;DATE(2099,12,31),A227&lt;&gt;INT(A227)),"Fecha no válida",IF(OR(B227="",B227&lt;&gt;TRIM(B227),ISNUMBER(SEARCH("~*",B227)),ISNUMBER(SEARCH("~?",B227)),ISNUMBER(SEARCH("~~",B227))),"Revisa número venta",IF(COUNTIFS($B$10:$B$309,B227,$A$10:$A$309,"&lt;&gt;"&amp;A227)&gt;0,"Fechas distintas ticket",IF(C227="","Falta producto",IF(OR(NOT(ISNUMBER(D227)),D227&lt;=0),"Cantidad no válida",IF(OR(ISBLANK(E227),NOT(ISNUMBER(E227)),E227&lt;0),"Precio no válido",IF(OR(ISBLANK(F227),NOT(ISNUMBER(F227)),F227&lt;0,F227&gt;ROUND(D227*E227,2)),"Descuento no válido","OK")))))))))</x:f>
      </x:c>
      <x:c r="I227" s="9" t="n">
        <x:f>IF(B227="",0,IF(AND(COUNTIFS($B$10:B227,B227)=1,COUNTIFS($B$10:$B$309,B227,$H$10:$H$309,"&lt;&gt;OK")=0),1,0))</x:f>
        <x:v>0</x:v>
      </x:c>
      <x:c r="J227" s="15" t="str">
        <x:f>IF(AND(I227=1,H227="OK",COUNTIFS($B$10:$B$309,B227,$H$10:$H$309,"&lt;&gt;OK")=0),SUMIFS($G$10:$G$309,$B$10:$B$309,B227),"")</x:f>
      </x:c>
      <x:c r="K227" s="15" t="str">
        <x:f>IF(ISNUMBER(J227),SUMIFS('Cobros'!$D$10:$D$309,'Cobros'!$B$10:$B$309,B227,'Cobros'!$E$10:$E$309,"OK"),"")</x:f>
      </x:c>
      <x:c r="L227" s="15" t="str">
        <x:f>IF(ISNUMBER(J227),MAX(ROUND(J227-K227,2),0),"")</x:f>
      </x:c>
      <x:c r="M227" s="15" t="str">
        <x:f>IF(ISNUMBER(J227),MAX(ROUND(K227-J227,2),0),"")</x:f>
      </x:c>
      <x:c r="N227" s="9" t="str">
        <x:f>IF(B227="","",IF(COUNTIFS($B$10:$B$309,B227,$H$10:$H$309,"&lt;&gt;OK")&gt;0,"Revisar ticket",IF(I227&lt;&gt;1,"Ver primera línea",IF(M227&gt;0,"Exceso de cobro",IF(L227=0,"Cobrado",IF(K227&gt;0,"Cobro parcial","Pendiente"))))))</x:f>
      </x:c>
    </x:row>
    <x:row r="228" ht="30" customHeight="1">
      <x:c r="A228" s="11"/>
      <x:c r="B228" s="12"/>
      <x:c r="C228" s="10"/>
      <x:c r="D228" s="13"/>
      <x:c r="E228" s="14"/>
      <x:c r="F228" s="14"/>
      <x:c r="G228" s="15" t="str">
        <x:f>IF(H228="OK",ROUND(D228*E228-F228,2),"")</x:f>
      </x:c>
      <x:c r="H228" s="9" t="str">
        <x:f>IF(COUNTA(A228:F228)=0,"",IF(NOT(ISNUMBER(A228)),"Fecha no válida",IF(OR(A228&lt;DATE(2000,1,1),A228&gt;DATE(2099,12,31),A228&lt;&gt;INT(A228)),"Fecha no válida",IF(OR(B228="",B228&lt;&gt;TRIM(B228),ISNUMBER(SEARCH("~*",B228)),ISNUMBER(SEARCH("~?",B228)),ISNUMBER(SEARCH("~~",B228))),"Revisa número venta",IF(COUNTIFS($B$10:$B$309,B228,$A$10:$A$309,"&lt;&gt;"&amp;A228)&gt;0,"Fechas distintas ticket",IF(C228="","Falta producto",IF(OR(NOT(ISNUMBER(D228)),D228&lt;=0),"Cantidad no válida",IF(OR(ISBLANK(E228),NOT(ISNUMBER(E228)),E228&lt;0),"Precio no válido",IF(OR(ISBLANK(F228),NOT(ISNUMBER(F228)),F228&lt;0,F228&gt;ROUND(D228*E228,2)),"Descuento no válido","OK")))))))))</x:f>
      </x:c>
      <x:c r="I228" s="9" t="n">
        <x:f>IF(B228="",0,IF(AND(COUNTIFS($B$10:B228,B228)=1,COUNTIFS($B$10:$B$309,B228,$H$10:$H$309,"&lt;&gt;OK")=0),1,0))</x:f>
        <x:v>0</x:v>
      </x:c>
      <x:c r="J228" s="15" t="str">
        <x:f>IF(AND(I228=1,H228="OK",COUNTIFS($B$10:$B$309,B228,$H$10:$H$309,"&lt;&gt;OK")=0),SUMIFS($G$10:$G$309,$B$10:$B$309,B228),"")</x:f>
      </x:c>
      <x:c r="K228" s="15" t="str">
        <x:f>IF(ISNUMBER(J228),SUMIFS('Cobros'!$D$10:$D$309,'Cobros'!$B$10:$B$309,B228,'Cobros'!$E$10:$E$309,"OK"),"")</x:f>
      </x:c>
      <x:c r="L228" s="15" t="str">
        <x:f>IF(ISNUMBER(J228),MAX(ROUND(J228-K228,2),0),"")</x:f>
      </x:c>
      <x:c r="M228" s="15" t="str">
        <x:f>IF(ISNUMBER(J228),MAX(ROUND(K228-J228,2),0),"")</x:f>
      </x:c>
      <x:c r="N228" s="9" t="str">
        <x:f>IF(B228="","",IF(COUNTIFS($B$10:$B$309,B228,$H$10:$H$309,"&lt;&gt;OK")&gt;0,"Revisar ticket",IF(I228&lt;&gt;1,"Ver primera línea",IF(M228&gt;0,"Exceso de cobro",IF(L228=0,"Cobrado",IF(K228&gt;0,"Cobro parcial","Pendiente"))))))</x:f>
      </x:c>
    </x:row>
    <x:row r="229" ht="30" customHeight="1">
      <x:c r="A229" s="11"/>
      <x:c r="B229" s="12"/>
      <x:c r="C229" s="10"/>
      <x:c r="D229" s="13"/>
      <x:c r="E229" s="14"/>
      <x:c r="F229" s="14"/>
      <x:c r="G229" s="15" t="str">
        <x:f>IF(H229="OK",ROUND(D229*E229-F229,2),"")</x:f>
      </x:c>
      <x:c r="H229" s="9" t="str">
        <x:f>IF(COUNTA(A229:F229)=0,"",IF(NOT(ISNUMBER(A229)),"Fecha no válida",IF(OR(A229&lt;DATE(2000,1,1),A229&gt;DATE(2099,12,31),A229&lt;&gt;INT(A229)),"Fecha no válida",IF(OR(B229="",B229&lt;&gt;TRIM(B229),ISNUMBER(SEARCH("~*",B229)),ISNUMBER(SEARCH("~?",B229)),ISNUMBER(SEARCH("~~",B229))),"Revisa número venta",IF(COUNTIFS($B$10:$B$309,B229,$A$10:$A$309,"&lt;&gt;"&amp;A229)&gt;0,"Fechas distintas ticket",IF(C229="","Falta producto",IF(OR(NOT(ISNUMBER(D229)),D229&lt;=0),"Cantidad no válida",IF(OR(ISBLANK(E229),NOT(ISNUMBER(E229)),E229&lt;0),"Precio no válido",IF(OR(ISBLANK(F229),NOT(ISNUMBER(F229)),F229&lt;0,F229&gt;ROUND(D229*E229,2)),"Descuento no válido","OK")))))))))</x:f>
      </x:c>
      <x:c r="I229" s="9" t="n">
        <x:f>IF(B229="",0,IF(AND(COUNTIFS($B$10:B229,B229)=1,COUNTIFS($B$10:$B$309,B229,$H$10:$H$309,"&lt;&gt;OK")=0),1,0))</x:f>
        <x:v>0</x:v>
      </x:c>
      <x:c r="J229" s="15" t="str">
        <x:f>IF(AND(I229=1,H229="OK",COUNTIFS($B$10:$B$309,B229,$H$10:$H$309,"&lt;&gt;OK")=0),SUMIFS($G$10:$G$309,$B$10:$B$309,B229),"")</x:f>
      </x:c>
      <x:c r="K229" s="15" t="str">
        <x:f>IF(ISNUMBER(J229),SUMIFS('Cobros'!$D$10:$D$309,'Cobros'!$B$10:$B$309,B229,'Cobros'!$E$10:$E$309,"OK"),"")</x:f>
      </x:c>
      <x:c r="L229" s="15" t="str">
        <x:f>IF(ISNUMBER(J229),MAX(ROUND(J229-K229,2),0),"")</x:f>
      </x:c>
      <x:c r="M229" s="15" t="str">
        <x:f>IF(ISNUMBER(J229),MAX(ROUND(K229-J229,2),0),"")</x:f>
      </x:c>
      <x:c r="N229" s="9" t="str">
        <x:f>IF(B229="","",IF(COUNTIFS($B$10:$B$309,B229,$H$10:$H$309,"&lt;&gt;OK")&gt;0,"Revisar ticket",IF(I229&lt;&gt;1,"Ver primera línea",IF(M229&gt;0,"Exceso de cobro",IF(L229=0,"Cobrado",IF(K229&gt;0,"Cobro parcial","Pendiente"))))))</x:f>
      </x:c>
    </x:row>
    <x:row r="230" ht="30" customHeight="1">
      <x:c r="A230" s="11"/>
      <x:c r="B230" s="12"/>
      <x:c r="C230" s="10"/>
      <x:c r="D230" s="13"/>
      <x:c r="E230" s="14"/>
      <x:c r="F230" s="14"/>
      <x:c r="G230" s="15" t="str">
        <x:f>IF(H230="OK",ROUND(D230*E230-F230,2),"")</x:f>
      </x:c>
      <x:c r="H230" s="9" t="str">
        <x:f>IF(COUNTA(A230:F230)=0,"",IF(NOT(ISNUMBER(A230)),"Fecha no válida",IF(OR(A230&lt;DATE(2000,1,1),A230&gt;DATE(2099,12,31),A230&lt;&gt;INT(A230)),"Fecha no válida",IF(OR(B230="",B230&lt;&gt;TRIM(B230),ISNUMBER(SEARCH("~*",B230)),ISNUMBER(SEARCH("~?",B230)),ISNUMBER(SEARCH("~~",B230))),"Revisa número venta",IF(COUNTIFS($B$10:$B$309,B230,$A$10:$A$309,"&lt;&gt;"&amp;A230)&gt;0,"Fechas distintas ticket",IF(C230="","Falta producto",IF(OR(NOT(ISNUMBER(D230)),D230&lt;=0),"Cantidad no válida",IF(OR(ISBLANK(E230),NOT(ISNUMBER(E230)),E230&lt;0),"Precio no válido",IF(OR(ISBLANK(F230),NOT(ISNUMBER(F230)),F230&lt;0,F230&gt;ROUND(D230*E230,2)),"Descuento no válido","OK")))))))))</x:f>
      </x:c>
      <x:c r="I230" s="9" t="n">
        <x:f>IF(B230="",0,IF(AND(COUNTIFS($B$10:B230,B230)=1,COUNTIFS($B$10:$B$309,B230,$H$10:$H$309,"&lt;&gt;OK")=0),1,0))</x:f>
        <x:v>0</x:v>
      </x:c>
      <x:c r="J230" s="15" t="str">
        <x:f>IF(AND(I230=1,H230="OK",COUNTIFS($B$10:$B$309,B230,$H$10:$H$309,"&lt;&gt;OK")=0),SUMIFS($G$10:$G$309,$B$10:$B$309,B230),"")</x:f>
      </x:c>
      <x:c r="K230" s="15" t="str">
        <x:f>IF(ISNUMBER(J230),SUMIFS('Cobros'!$D$10:$D$309,'Cobros'!$B$10:$B$309,B230,'Cobros'!$E$10:$E$309,"OK"),"")</x:f>
      </x:c>
      <x:c r="L230" s="15" t="str">
        <x:f>IF(ISNUMBER(J230),MAX(ROUND(J230-K230,2),0),"")</x:f>
      </x:c>
      <x:c r="M230" s="15" t="str">
        <x:f>IF(ISNUMBER(J230),MAX(ROUND(K230-J230,2),0),"")</x:f>
      </x:c>
      <x:c r="N230" s="9" t="str">
        <x:f>IF(B230="","",IF(COUNTIFS($B$10:$B$309,B230,$H$10:$H$309,"&lt;&gt;OK")&gt;0,"Revisar ticket",IF(I230&lt;&gt;1,"Ver primera línea",IF(M230&gt;0,"Exceso de cobro",IF(L230=0,"Cobrado",IF(K230&gt;0,"Cobro parcial","Pendiente"))))))</x:f>
      </x:c>
    </x:row>
    <x:row r="231" ht="30" customHeight="1">
      <x:c r="A231" s="11"/>
      <x:c r="B231" s="12"/>
      <x:c r="C231" s="10"/>
      <x:c r="D231" s="13"/>
      <x:c r="E231" s="14"/>
      <x:c r="F231" s="14"/>
      <x:c r="G231" s="15" t="str">
        <x:f>IF(H231="OK",ROUND(D231*E231-F231,2),"")</x:f>
      </x:c>
      <x:c r="H231" s="9" t="str">
        <x:f>IF(COUNTA(A231:F231)=0,"",IF(NOT(ISNUMBER(A231)),"Fecha no válida",IF(OR(A231&lt;DATE(2000,1,1),A231&gt;DATE(2099,12,31),A231&lt;&gt;INT(A231)),"Fecha no válida",IF(OR(B231="",B231&lt;&gt;TRIM(B231),ISNUMBER(SEARCH("~*",B231)),ISNUMBER(SEARCH("~?",B231)),ISNUMBER(SEARCH("~~",B231))),"Revisa número venta",IF(COUNTIFS($B$10:$B$309,B231,$A$10:$A$309,"&lt;&gt;"&amp;A231)&gt;0,"Fechas distintas ticket",IF(C231="","Falta producto",IF(OR(NOT(ISNUMBER(D231)),D231&lt;=0),"Cantidad no válida",IF(OR(ISBLANK(E231),NOT(ISNUMBER(E231)),E231&lt;0),"Precio no válido",IF(OR(ISBLANK(F231),NOT(ISNUMBER(F231)),F231&lt;0,F231&gt;ROUND(D231*E231,2)),"Descuento no válido","OK")))))))))</x:f>
      </x:c>
      <x:c r="I231" s="9" t="n">
        <x:f>IF(B231="",0,IF(AND(COUNTIFS($B$10:B231,B231)=1,COUNTIFS($B$10:$B$309,B231,$H$10:$H$309,"&lt;&gt;OK")=0),1,0))</x:f>
        <x:v>0</x:v>
      </x:c>
      <x:c r="J231" s="15" t="str">
        <x:f>IF(AND(I231=1,H231="OK",COUNTIFS($B$10:$B$309,B231,$H$10:$H$309,"&lt;&gt;OK")=0),SUMIFS($G$10:$G$309,$B$10:$B$309,B231),"")</x:f>
      </x:c>
      <x:c r="K231" s="15" t="str">
        <x:f>IF(ISNUMBER(J231),SUMIFS('Cobros'!$D$10:$D$309,'Cobros'!$B$10:$B$309,B231,'Cobros'!$E$10:$E$309,"OK"),"")</x:f>
      </x:c>
      <x:c r="L231" s="15" t="str">
        <x:f>IF(ISNUMBER(J231),MAX(ROUND(J231-K231,2),0),"")</x:f>
      </x:c>
      <x:c r="M231" s="15" t="str">
        <x:f>IF(ISNUMBER(J231),MAX(ROUND(K231-J231,2),0),"")</x:f>
      </x:c>
      <x:c r="N231" s="9" t="str">
        <x:f>IF(B231="","",IF(COUNTIFS($B$10:$B$309,B231,$H$10:$H$309,"&lt;&gt;OK")&gt;0,"Revisar ticket",IF(I231&lt;&gt;1,"Ver primera línea",IF(M231&gt;0,"Exceso de cobro",IF(L231=0,"Cobrado",IF(K231&gt;0,"Cobro parcial","Pendiente"))))))</x:f>
      </x:c>
    </x:row>
    <x:row r="232" ht="30" customHeight="1">
      <x:c r="A232" s="11"/>
      <x:c r="B232" s="12"/>
      <x:c r="C232" s="10"/>
      <x:c r="D232" s="13"/>
      <x:c r="E232" s="14"/>
      <x:c r="F232" s="14"/>
      <x:c r="G232" s="15" t="str">
        <x:f>IF(H232="OK",ROUND(D232*E232-F232,2),"")</x:f>
      </x:c>
      <x:c r="H232" s="9" t="str">
        <x:f>IF(COUNTA(A232:F232)=0,"",IF(NOT(ISNUMBER(A232)),"Fecha no válida",IF(OR(A232&lt;DATE(2000,1,1),A232&gt;DATE(2099,12,31),A232&lt;&gt;INT(A232)),"Fecha no válida",IF(OR(B232="",B232&lt;&gt;TRIM(B232),ISNUMBER(SEARCH("~*",B232)),ISNUMBER(SEARCH("~?",B232)),ISNUMBER(SEARCH("~~",B232))),"Revisa número venta",IF(COUNTIFS($B$10:$B$309,B232,$A$10:$A$309,"&lt;&gt;"&amp;A232)&gt;0,"Fechas distintas ticket",IF(C232="","Falta producto",IF(OR(NOT(ISNUMBER(D232)),D232&lt;=0),"Cantidad no válida",IF(OR(ISBLANK(E232),NOT(ISNUMBER(E232)),E232&lt;0),"Precio no válido",IF(OR(ISBLANK(F232),NOT(ISNUMBER(F232)),F232&lt;0,F232&gt;ROUND(D232*E232,2)),"Descuento no válido","OK")))))))))</x:f>
      </x:c>
      <x:c r="I232" s="9" t="n">
        <x:f>IF(B232="",0,IF(AND(COUNTIFS($B$10:B232,B232)=1,COUNTIFS($B$10:$B$309,B232,$H$10:$H$309,"&lt;&gt;OK")=0),1,0))</x:f>
        <x:v>0</x:v>
      </x:c>
      <x:c r="J232" s="15" t="str">
        <x:f>IF(AND(I232=1,H232="OK",COUNTIFS($B$10:$B$309,B232,$H$10:$H$309,"&lt;&gt;OK")=0),SUMIFS($G$10:$G$309,$B$10:$B$309,B232),"")</x:f>
      </x:c>
      <x:c r="K232" s="15" t="str">
        <x:f>IF(ISNUMBER(J232),SUMIFS('Cobros'!$D$10:$D$309,'Cobros'!$B$10:$B$309,B232,'Cobros'!$E$10:$E$309,"OK"),"")</x:f>
      </x:c>
      <x:c r="L232" s="15" t="str">
        <x:f>IF(ISNUMBER(J232),MAX(ROUND(J232-K232,2),0),"")</x:f>
      </x:c>
      <x:c r="M232" s="15" t="str">
        <x:f>IF(ISNUMBER(J232),MAX(ROUND(K232-J232,2),0),"")</x:f>
      </x:c>
      <x:c r="N232" s="9" t="str">
        <x:f>IF(B232="","",IF(COUNTIFS($B$10:$B$309,B232,$H$10:$H$309,"&lt;&gt;OK")&gt;0,"Revisar ticket",IF(I232&lt;&gt;1,"Ver primera línea",IF(M232&gt;0,"Exceso de cobro",IF(L232=0,"Cobrado",IF(K232&gt;0,"Cobro parcial","Pendiente"))))))</x:f>
      </x:c>
    </x:row>
    <x:row r="233" ht="30" customHeight="1">
      <x:c r="A233" s="11"/>
      <x:c r="B233" s="12"/>
      <x:c r="C233" s="10"/>
      <x:c r="D233" s="13"/>
      <x:c r="E233" s="14"/>
      <x:c r="F233" s="14"/>
      <x:c r="G233" s="15" t="str">
        <x:f>IF(H233="OK",ROUND(D233*E233-F233,2),"")</x:f>
      </x:c>
      <x:c r="H233" s="9" t="str">
        <x:f>IF(COUNTA(A233:F233)=0,"",IF(NOT(ISNUMBER(A233)),"Fecha no válida",IF(OR(A233&lt;DATE(2000,1,1),A233&gt;DATE(2099,12,31),A233&lt;&gt;INT(A233)),"Fecha no válida",IF(OR(B233="",B233&lt;&gt;TRIM(B233),ISNUMBER(SEARCH("~*",B233)),ISNUMBER(SEARCH("~?",B233)),ISNUMBER(SEARCH("~~",B233))),"Revisa número venta",IF(COUNTIFS($B$10:$B$309,B233,$A$10:$A$309,"&lt;&gt;"&amp;A233)&gt;0,"Fechas distintas ticket",IF(C233="","Falta producto",IF(OR(NOT(ISNUMBER(D233)),D233&lt;=0),"Cantidad no válida",IF(OR(ISBLANK(E233),NOT(ISNUMBER(E233)),E233&lt;0),"Precio no válido",IF(OR(ISBLANK(F233),NOT(ISNUMBER(F233)),F233&lt;0,F233&gt;ROUND(D233*E233,2)),"Descuento no válido","OK")))))))))</x:f>
      </x:c>
      <x:c r="I233" s="9" t="n">
        <x:f>IF(B233="",0,IF(AND(COUNTIFS($B$10:B233,B233)=1,COUNTIFS($B$10:$B$309,B233,$H$10:$H$309,"&lt;&gt;OK")=0),1,0))</x:f>
        <x:v>0</x:v>
      </x:c>
      <x:c r="J233" s="15" t="str">
        <x:f>IF(AND(I233=1,H233="OK",COUNTIFS($B$10:$B$309,B233,$H$10:$H$309,"&lt;&gt;OK")=0),SUMIFS($G$10:$G$309,$B$10:$B$309,B233),"")</x:f>
      </x:c>
      <x:c r="K233" s="15" t="str">
        <x:f>IF(ISNUMBER(J233),SUMIFS('Cobros'!$D$10:$D$309,'Cobros'!$B$10:$B$309,B233,'Cobros'!$E$10:$E$309,"OK"),"")</x:f>
      </x:c>
      <x:c r="L233" s="15" t="str">
        <x:f>IF(ISNUMBER(J233),MAX(ROUND(J233-K233,2),0),"")</x:f>
      </x:c>
      <x:c r="M233" s="15" t="str">
        <x:f>IF(ISNUMBER(J233),MAX(ROUND(K233-J233,2),0),"")</x:f>
      </x:c>
      <x:c r="N233" s="9" t="str">
        <x:f>IF(B233="","",IF(COUNTIFS($B$10:$B$309,B233,$H$10:$H$309,"&lt;&gt;OK")&gt;0,"Revisar ticket",IF(I233&lt;&gt;1,"Ver primera línea",IF(M233&gt;0,"Exceso de cobro",IF(L233=0,"Cobrado",IF(K233&gt;0,"Cobro parcial","Pendiente"))))))</x:f>
      </x:c>
    </x:row>
    <x:row r="234" ht="30" customHeight="1">
      <x:c r="A234" s="11"/>
      <x:c r="B234" s="12"/>
      <x:c r="C234" s="10"/>
      <x:c r="D234" s="13"/>
      <x:c r="E234" s="14"/>
      <x:c r="F234" s="14"/>
      <x:c r="G234" s="15" t="str">
        <x:f>IF(H234="OK",ROUND(D234*E234-F234,2),"")</x:f>
      </x:c>
      <x:c r="H234" s="9" t="str">
        <x:f>IF(COUNTA(A234:F234)=0,"",IF(NOT(ISNUMBER(A234)),"Fecha no válida",IF(OR(A234&lt;DATE(2000,1,1),A234&gt;DATE(2099,12,31),A234&lt;&gt;INT(A234)),"Fecha no válida",IF(OR(B234="",B234&lt;&gt;TRIM(B234),ISNUMBER(SEARCH("~*",B234)),ISNUMBER(SEARCH("~?",B234)),ISNUMBER(SEARCH("~~",B234))),"Revisa número venta",IF(COUNTIFS($B$10:$B$309,B234,$A$10:$A$309,"&lt;&gt;"&amp;A234)&gt;0,"Fechas distintas ticket",IF(C234="","Falta producto",IF(OR(NOT(ISNUMBER(D234)),D234&lt;=0),"Cantidad no válida",IF(OR(ISBLANK(E234),NOT(ISNUMBER(E234)),E234&lt;0),"Precio no válido",IF(OR(ISBLANK(F234),NOT(ISNUMBER(F234)),F234&lt;0,F234&gt;ROUND(D234*E234,2)),"Descuento no válido","OK")))))))))</x:f>
      </x:c>
      <x:c r="I234" s="9" t="n">
        <x:f>IF(B234="",0,IF(AND(COUNTIFS($B$10:B234,B234)=1,COUNTIFS($B$10:$B$309,B234,$H$10:$H$309,"&lt;&gt;OK")=0),1,0))</x:f>
        <x:v>0</x:v>
      </x:c>
      <x:c r="J234" s="15" t="str">
        <x:f>IF(AND(I234=1,H234="OK",COUNTIFS($B$10:$B$309,B234,$H$10:$H$309,"&lt;&gt;OK")=0),SUMIFS($G$10:$G$309,$B$10:$B$309,B234),"")</x:f>
      </x:c>
      <x:c r="K234" s="15" t="str">
        <x:f>IF(ISNUMBER(J234),SUMIFS('Cobros'!$D$10:$D$309,'Cobros'!$B$10:$B$309,B234,'Cobros'!$E$10:$E$309,"OK"),"")</x:f>
      </x:c>
      <x:c r="L234" s="15" t="str">
        <x:f>IF(ISNUMBER(J234),MAX(ROUND(J234-K234,2),0),"")</x:f>
      </x:c>
      <x:c r="M234" s="15" t="str">
        <x:f>IF(ISNUMBER(J234),MAX(ROUND(K234-J234,2),0),"")</x:f>
      </x:c>
      <x:c r="N234" s="9" t="str">
        <x:f>IF(B234="","",IF(COUNTIFS($B$10:$B$309,B234,$H$10:$H$309,"&lt;&gt;OK")&gt;0,"Revisar ticket",IF(I234&lt;&gt;1,"Ver primera línea",IF(M234&gt;0,"Exceso de cobro",IF(L234=0,"Cobrado",IF(K234&gt;0,"Cobro parcial","Pendiente"))))))</x:f>
      </x:c>
    </x:row>
    <x:row r="235" ht="30" customHeight="1">
      <x:c r="A235" s="11"/>
      <x:c r="B235" s="12"/>
      <x:c r="C235" s="10"/>
      <x:c r="D235" s="13"/>
      <x:c r="E235" s="14"/>
      <x:c r="F235" s="14"/>
      <x:c r="G235" s="15" t="str">
        <x:f>IF(H235="OK",ROUND(D235*E235-F235,2),"")</x:f>
      </x:c>
      <x:c r="H235" s="9" t="str">
        <x:f>IF(COUNTA(A235:F235)=0,"",IF(NOT(ISNUMBER(A235)),"Fecha no válida",IF(OR(A235&lt;DATE(2000,1,1),A235&gt;DATE(2099,12,31),A235&lt;&gt;INT(A235)),"Fecha no válida",IF(OR(B235="",B235&lt;&gt;TRIM(B235),ISNUMBER(SEARCH("~*",B235)),ISNUMBER(SEARCH("~?",B235)),ISNUMBER(SEARCH("~~",B235))),"Revisa número venta",IF(COUNTIFS($B$10:$B$309,B235,$A$10:$A$309,"&lt;&gt;"&amp;A235)&gt;0,"Fechas distintas ticket",IF(C235="","Falta producto",IF(OR(NOT(ISNUMBER(D235)),D235&lt;=0),"Cantidad no válida",IF(OR(ISBLANK(E235),NOT(ISNUMBER(E235)),E235&lt;0),"Precio no válido",IF(OR(ISBLANK(F235),NOT(ISNUMBER(F235)),F235&lt;0,F235&gt;ROUND(D235*E235,2)),"Descuento no válido","OK")))))))))</x:f>
      </x:c>
      <x:c r="I235" s="9" t="n">
        <x:f>IF(B235="",0,IF(AND(COUNTIFS($B$10:B235,B235)=1,COUNTIFS($B$10:$B$309,B235,$H$10:$H$309,"&lt;&gt;OK")=0),1,0))</x:f>
        <x:v>0</x:v>
      </x:c>
      <x:c r="J235" s="15" t="str">
        <x:f>IF(AND(I235=1,H235="OK",COUNTIFS($B$10:$B$309,B235,$H$10:$H$309,"&lt;&gt;OK")=0),SUMIFS($G$10:$G$309,$B$10:$B$309,B235),"")</x:f>
      </x:c>
      <x:c r="K235" s="15" t="str">
        <x:f>IF(ISNUMBER(J235),SUMIFS('Cobros'!$D$10:$D$309,'Cobros'!$B$10:$B$309,B235,'Cobros'!$E$10:$E$309,"OK"),"")</x:f>
      </x:c>
      <x:c r="L235" s="15" t="str">
        <x:f>IF(ISNUMBER(J235),MAX(ROUND(J235-K235,2),0),"")</x:f>
      </x:c>
      <x:c r="M235" s="15" t="str">
        <x:f>IF(ISNUMBER(J235),MAX(ROUND(K235-J235,2),0),"")</x:f>
      </x:c>
      <x:c r="N235" s="9" t="str">
        <x:f>IF(B235="","",IF(COUNTIFS($B$10:$B$309,B235,$H$10:$H$309,"&lt;&gt;OK")&gt;0,"Revisar ticket",IF(I235&lt;&gt;1,"Ver primera línea",IF(M235&gt;0,"Exceso de cobro",IF(L235=0,"Cobrado",IF(K235&gt;0,"Cobro parcial","Pendiente"))))))</x:f>
      </x:c>
    </x:row>
    <x:row r="236" ht="30" customHeight="1">
      <x:c r="A236" s="11"/>
      <x:c r="B236" s="12"/>
      <x:c r="C236" s="10"/>
      <x:c r="D236" s="13"/>
      <x:c r="E236" s="14"/>
      <x:c r="F236" s="14"/>
      <x:c r="G236" s="15" t="str">
        <x:f>IF(H236="OK",ROUND(D236*E236-F236,2),"")</x:f>
      </x:c>
      <x:c r="H236" s="9" t="str">
        <x:f>IF(COUNTA(A236:F236)=0,"",IF(NOT(ISNUMBER(A236)),"Fecha no válida",IF(OR(A236&lt;DATE(2000,1,1),A236&gt;DATE(2099,12,31),A236&lt;&gt;INT(A236)),"Fecha no válida",IF(OR(B236="",B236&lt;&gt;TRIM(B236),ISNUMBER(SEARCH("~*",B236)),ISNUMBER(SEARCH("~?",B236)),ISNUMBER(SEARCH("~~",B236))),"Revisa número venta",IF(COUNTIFS($B$10:$B$309,B236,$A$10:$A$309,"&lt;&gt;"&amp;A236)&gt;0,"Fechas distintas ticket",IF(C236="","Falta producto",IF(OR(NOT(ISNUMBER(D236)),D236&lt;=0),"Cantidad no válida",IF(OR(ISBLANK(E236),NOT(ISNUMBER(E236)),E236&lt;0),"Precio no válido",IF(OR(ISBLANK(F236),NOT(ISNUMBER(F236)),F236&lt;0,F236&gt;ROUND(D236*E236,2)),"Descuento no válido","OK")))))))))</x:f>
      </x:c>
      <x:c r="I236" s="9" t="n">
        <x:f>IF(B236="",0,IF(AND(COUNTIFS($B$10:B236,B236)=1,COUNTIFS($B$10:$B$309,B236,$H$10:$H$309,"&lt;&gt;OK")=0),1,0))</x:f>
        <x:v>0</x:v>
      </x:c>
      <x:c r="J236" s="15" t="str">
        <x:f>IF(AND(I236=1,H236="OK",COUNTIFS($B$10:$B$309,B236,$H$10:$H$309,"&lt;&gt;OK")=0),SUMIFS($G$10:$G$309,$B$10:$B$309,B236),"")</x:f>
      </x:c>
      <x:c r="K236" s="15" t="str">
        <x:f>IF(ISNUMBER(J236),SUMIFS('Cobros'!$D$10:$D$309,'Cobros'!$B$10:$B$309,B236,'Cobros'!$E$10:$E$309,"OK"),"")</x:f>
      </x:c>
      <x:c r="L236" s="15" t="str">
        <x:f>IF(ISNUMBER(J236),MAX(ROUND(J236-K236,2),0),"")</x:f>
      </x:c>
      <x:c r="M236" s="15" t="str">
        <x:f>IF(ISNUMBER(J236),MAX(ROUND(K236-J236,2),0),"")</x:f>
      </x:c>
      <x:c r="N236" s="9" t="str">
        <x:f>IF(B236="","",IF(COUNTIFS($B$10:$B$309,B236,$H$10:$H$309,"&lt;&gt;OK")&gt;0,"Revisar ticket",IF(I236&lt;&gt;1,"Ver primera línea",IF(M236&gt;0,"Exceso de cobro",IF(L236=0,"Cobrado",IF(K236&gt;0,"Cobro parcial","Pendiente"))))))</x:f>
      </x:c>
    </x:row>
    <x:row r="237" ht="30" customHeight="1">
      <x:c r="A237" s="11"/>
      <x:c r="B237" s="12"/>
      <x:c r="C237" s="10"/>
      <x:c r="D237" s="13"/>
      <x:c r="E237" s="14"/>
      <x:c r="F237" s="14"/>
      <x:c r="G237" s="15" t="str">
        <x:f>IF(H237="OK",ROUND(D237*E237-F237,2),"")</x:f>
      </x:c>
      <x:c r="H237" s="9" t="str">
        <x:f>IF(COUNTA(A237:F237)=0,"",IF(NOT(ISNUMBER(A237)),"Fecha no válida",IF(OR(A237&lt;DATE(2000,1,1),A237&gt;DATE(2099,12,31),A237&lt;&gt;INT(A237)),"Fecha no válida",IF(OR(B237="",B237&lt;&gt;TRIM(B237),ISNUMBER(SEARCH("~*",B237)),ISNUMBER(SEARCH("~?",B237)),ISNUMBER(SEARCH("~~",B237))),"Revisa número venta",IF(COUNTIFS($B$10:$B$309,B237,$A$10:$A$309,"&lt;&gt;"&amp;A237)&gt;0,"Fechas distintas ticket",IF(C237="","Falta producto",IF(OR(NOT(ISNUMBER(D237)),D237&lt;=0),"Cantidad no válida",IF(OR(ISBLANK(E237),NOT(ISNUMBER(E237)),E237&lt;0),"Precio no válido",IF(OR(ISBLANK(F237),NOT(ISNUMBER(F237)),F237&lt;0,F237&gt;ROUND(D237*E237,2)),"Descuento no válido","OK")))))))))</x:f>
      </x:c>
      <x:c r="I237" s="9" t="n">
        <x:f>IF(B237="",0,IF(AND(COUNTIFS($B$10:B237,B237)=1,COUNTIFS($B$10:$B$309,B237,$H$10:$H$309,"&lt;&gt;OK")=0),1,0))</x:f>
        <x:v>0</x:v>
      </x:c>
      <x:c r="J237" s="15" t="str">
        <x:f>IF(AND(I237=1,H237="OK",COUNTIFS($B$10:$B$309,B237,$H$10:$H$309,"&lt;&gt;OK")=0),SUMIFS($G$10:$G$309,$B$10:$B$309,B237),"")</x:f>
      </x:c>
      <x:c r="K237" s="15" t="str">
        <x:f>IF(ISNUMBER(J237),SUMIFS('Cobros'!$D$10:$D$309,'Cobros'!$B$10:$B$309,B237,'Cobros'!$E$10:$E$309,"OK"),"")</x:f>
      </x:c>
      <x:c r="L237" s="15" t="str">
        <x:f>IF(ISNUMBER(J237),MAX(ROUND(J237-K237,2),0),"")</x:f>
      </x:c>
      <x:c r="M237" s="15" t="str">
        <x:f>IF(ISNUMBER(J237),MAX(ROUND(K237-J237,2),0),"")</x:f>
      </x:c>
      <x:c r="N237" s="9" t="str">
        <x:f>IF(B237="","",IF(COUNTIFS($B$10:$B$309,B237,$H$10:$H$309,"&lt;&gt;OK")&gt;0,"Revisar ticket",IF(I237&lt;&gt;1,"Ver primera línea",IF(M237&gt;0,"Exceso de cobro",IF(L237=0,"Cobrado",IF(K237&gt;0,"Cobro parcial","Pendiente"))))))</x:f>
      </x:c>
    </x:row>
    <x:row r="238" ht="30" customHeight="1">
      <x:c r="A238" s="11"/>
      <x:c r="B238" s="12"/>
      <x:c r="C238" s="10"/>
      <x:c r="D238" s="13"/>
      <x:c r="E238" s="14"/>
      <x:c r="F238" s="14"/>
      <x:c r="G238" s="15" t="str">
        <x:f>IF(H238="OK",ROUND(D238*E238-F238,2),"")</x:f>
      </x:c>
      <x:c r="H238" s="9" t="str">
        <x:f>IF(COUNTA(A238:F238)=0,"",IF(NOT(ISNUMBER(A238)),"Fecha no válida",IF(OR(A238&lt;DATE(2000,1,1),A238&gt;DATE(2099,12,31),A238&lt;&gt;INT(A238)),"Fecha no válida",IF(OR(B238="",B238&lt;&gt;TRIM(B238),ISNUMBER(SEARCH("~*",B238)),ISNUMBER(SEARCH("~?",B238)),ISNUMBER(SEARCH("~~",B238))),"Revisa número venta",IF(COUNTIFS($B$10:$B$309,B238,$A$10:$A$309,"&lt;&gt;"&amp;A238)&gt;0,"Fechas distintas ticket",IF(C238="","Falta producto",IF(OR(NOT(ISNUMBER(D238)),D238&lt;=0),"Cantidad no válida",IF(OR(ISBLANK(E238),NOT(ISNUMBER(E238)),E238&lt;0),"Precio no válido",IF(OR(ISBLANK(F238),NOT(ISNUMBER(F238)),F238&lt;0,F238&gt;ROUND(D238*E238,2)),"Descuento no válido","OK")))))))))</x:f>
      </x:c>
      <x:c r="I238" s="9" t="n">
        <x:f>IF(B238="",0,IF(AND(COUNTIFS($B$10:B238,B238)=1,COUNTIFS($B$10:$B$309,B238,$H$10:$H$309,"&lt;&gt;OK")=0),1,0))</x:f>
        <x:v>0</x:v>
      </x:c>
      <x:c r="J238" s="15" t="str">
        <x:f>IF(AND(I238=1,H238="OK",COUNTIFS($B$10:$B$309,B238,$H$10:$H$309,"&lt;&gt;OK")=0),SUMIFS($G$10:$G$309,$B$10:$B$309,B238),"")</x:f>
      </x:c>
      <x:c r="K238" s="15" t="str">
        <x:f>IF(ISNUMBER(J238),SUMIFS('Cobros'!$D$10:$D$309,'Cobros'!$B$10:$B$309,B238,'Cobros'!$E$10:$E$309,"OK"),"")</x:f>
      </x:c>
      <x:c r="L238" s="15" t="str">
        <x:f>IF(ISNUMBER(J238),MAX(ROUND(J238-K238,2),0),"")</x:f>
      </x:c>
      <x:c r="M238" s="15" t="str">
        <x:f>IF(ISNUMBER(J238),MAX(ROUND(K238-J238,2),0),"")</x:f>
      </x:c>
      <x:c r="N238" s="9" t="str">
        <x:f>IF(B238="","",IF(COUNTIFS($B$10:$B$309,B238,$H$10:$H$309,"&lt;&gt;OK")&gt;0,"Revisar ticket",IF(I238&lt;&gt;1,"Ver primera línea",IF(M238&gt;0,"Exceso de cobro",IF(L238=0,"Cobrado",IF(K238&gt;0,"Cobro parcial","Pendiente"))))))</x:f>
      </x:c>
    </x:row>
    <x:row r="239" ht="30" customHeight="1">
      <x:c r="A239" s="11"/>
      <x:c r="B239" s="12"/>
      <x:c r="C239" s="10"/>
      <x:c r="D239" s="13"/>
      <x:c r="E239" s="14"/>
      <x:c r="F239" s="14"/>
      <x:c r="G239" s="15" t="str">
        <x:f>IF(H239="OK",ROUND(D239*E239-F239,2),"")</x:f>
      </x:c>
      <x:c r="H239" s="9" t="str">
        <x:f>IF(COUNTA(A239:F239)=0,"",IF(NOT(ISNUMBER(A239)),"Fecha no válida",IF(OR(A239&lt;DATE(2000,1,1),A239&gt;DATE(2099,12,31),A239&lt;&gt;INT(A239)),"Fecha no válida",IF(OR(B239="",B239&lt;&gt;TRIM(B239),ISNUMBER(SEARCH("~*",B239)),ISNUMBER(SEARCH("~?",B239)),ISNUMBER(SEARCH("~~",B239))),"Revisa número venta",IF(COUNTIFS($B$10:$B$309,B239,$A$10:$A$309,"&lt;&gt;"&amp;A239)&gt;0,"Fechas distintas ticket",IF(C239="","Falta producto",IF(OR(NOT(ISNUMBER(D239)),D239&lt;=0),"Cantidad no válida",IF(OR(ISBLANK(E239),NOT(ISNUMBER(E239)),E239&lt;0),"Precio no válido",IF(OR(ISBLANK(F239),NOT(ISNUMBER(F239)),F239&lt;0,F239&gt;ROUND(D239*E239,2)),"Descuento no válido","OK")))))))))</x:f>
      </x:c>
      <x:c r="I239" s="9" t="n">
        <x:f>IF(B239="",0,IF(AND(COUNTIFS($B$10:B239,B239)=1,COUNTIFS($B$10:$B$309,B239,$H$10:$H$309,"&lt;&gt;OK")=0),1,0))</x:f>
        <x:v>0</x:v>
      </x:c>
      <x:c r="J239" s="15" t="str">
        <x:f>IF(AND(I239=1,H239="OK",COUNTIFS($B$10:$B$309,B239,$H$10:$H$309,"&lt;&gt;OK")=0),SUMIFS($G$10:$G$309,$B$10:$B$309,B239),"")</x:f>
      </x:c>
      <x:c r="K239" s="15" t="str">
        <x:f>IF(ISNUMBER(J239),SUMIFS('Cobros'!$D$10:$D$309,'Cobros'!$B$10:$B$309,B239,'Cobros'!$E$10:$E$309,"OK"),"")</x:f>
      </x:c>
      <x:c r="L239" s="15" t="str">
        <x:f>IF(ISNUMBER(J239),MAX(ROUND(J239-K239,2),0),"")</x:f>
      </x:c>
      <x:c r="M239" s="15" t="str">
        <x:f>IF(ISNUMBER(J239),MAX(ROUND(K239-J239,2),0),"")</x:f>
      </x:c>
      <x:c r="N239" s="9" t="str">
        <x:f>IF(B239="","",IF(COUNTIFS($B$10:$B$309,B239,$H$10:$H$309,"&lt;&gt;OK")&gt;0,"Revisar ticket",IF(I239&lt;&gt;1,"Ver primera línea",IF(M239&gt;0,"Exceso de cobro",IF(L239=0,"Cobrado",IF(K239&gt;0,"Cobro parcial","Pendiente"))))))</x:f>
      </x:c>
    </x:row>
    <x:row r="240" ht="30" customHeight="1">
      <x:c r="A240" s="11"/>
      <x:c r="B240" s="12"/>
      <x:c r="C240" s="10"/>
      <x:c r="D240" s="13"/>
      <x:c r="E240" s="14"/>
      <x:c r="F240" s="14"/>
      <x:c r="G240" s="15" t="str">
        <x:f>IF(H240="OK",ROUND(D240*E240-F240,2),"")</x:f>
      </x:c>
      <x:c r="H240" s="9" t="str">
        <x:f>IF(COUNTA(A240:F240)=0,"",IF(NOT(ISNUMBER(A240)),"Fecha no válida",IF(OR(A240&lt;DATE(2000,1,1),A240&gt;DATE(2099,12,31),A240&lt;&gt;INT(A240)),"Fecha no válida",IF(OR(B240="",B240&lt;&gt;TRIM(B240),ISNUMBER(SEARCH("~*",B240)),ISNUMBER(SEARCH("~?",B240)),ISNUMBER(SEARCH("~~",B240))),"Revisa número venta",IF(COUNTIFS($B$10:$B$309,B240,$A$10:$A$309,"&lt;&gt;"&amp;A240)&gt;0,"Fechas distintas ticket",IF(C240="","Falta producto",IF(OR(NOT(ISNUMBER(D240)),D240&lt;=0),"Cantidad no válida",IF(OR(ISBLANK(E240),NOT(ISNUMBER(E240)),E240&lt;0),"Precio no válido",IF(OR(ISBLANK(F240),NOT(ISNUMBER(F240)),F240&lt;0,F240&gt;ROUND(D240*E240,2)),"Descuento no válido","OK")))))))))</x:f>
      </x:c>
      <x:c r="I240" s="9" t="n">
        <x:f>IF(B240="",0,IF(AND(COUNTIFS($B$10:B240,B240)=1,COUNTIFS($B$10:$B$309,B240,$H$10:$H$309,"&lt;&gt;OK")=0),1,0))</x:f>
        <x:v>0</x:v>
      </x:c>
      <x:c r="J240" s="15" t="str">
        <x:f>IF(AND(I240=1,H240="OK",COUNTIFS($B$10:$B$309,B240,$H$10:$H$309,"&lt;&gt;OK")=0),SUMIFS($G$10:$G$309,$B$10:$B$309,B240),"")</x:f>
      </x:c>
      <x:c r="K240" s="15" t="str">
        <x:f>IF(ISNUMBER(J240),SUMIFS('Cobros'!$D$10:$D$309,'Cobros'!$B$10:$B$309,B240,'Cobros'!$E$10:$E$309,"OK"),"")</x:f>
      </x:c>
      <x:c r="L240" s="15" t="str">
        <x:f>IF(ISNUMBER(J240),MAX(ROUND(J240-K240,2),0),"")</x:f>
      </x:c>
      <x:c r="M240" s="15" t="str">
        <x:f>IF(ISNUMBER(J240),MAX(ROUND(K240-J240,2),0),"")</x:f>
      </x:c>
      <x:c r="N240" s="9" t="str">
        <x:f>IF(B240="","",IF(COUNTIFS($B$10:$B$309,B240,$H$10:$H$309,"&lt;&gt;OK")&gt;0,"Revisar ticket",IF(I240&lt;&gt;1,"Ver primera línea",IF(M240&gt;0,"Exceso de cobro",IF(L240=0,"Cobrado",IF(K240&gt;0,"Cobro parcial","Pendiente"))))))</x:f>
      </x:c>
    </x:row>
    <x:row r="241" ht="30" customHeight="1">
      <x:c r="A241" s="11"/>
      <x:c r="B241" s="12"/>
      <x:c r="C241" s="10"/>
      <x:c r="D241" s="13"/>
      <x:c r="E241" s="14"/>
      <x:c r="F241" s="14"/>
      <x:c r="G241" s="15" t="str">
        <x:f>IF(H241="OK",ROUND(D241*E241-F241,2),"")</x:f>
      </x:c>
      <x:c r="H241" s="9" t="str">
        <x:f>IF(COUNTA(A241:F241)=0,"",IF(NOT(ISNUMBER(A241)),"Fecha no válida",IF(OR(A241&lt;DATE(2000,1,1),A241&gt;DATE(2099,12,31),A241&lt;&gt;INT(A241)),"Fecha no válida",IF(OR(B241="",B241&lt;&gt;TRIM(B241),ISNUMBER(SEARCH("~*",B241)),ISNUMBER(SEARCH("~?",B241)),ISNUMBER(SEARCH("~~",B241))),"Revisa número venta",IF(COUNTIFS($B$10:$B$309,B241,$A$10:$A$309,"&lt;&gt;"&amp;A241)&gt;0,"Fechas distintas ticket",IF(C241="","Falta producto",IF(OR(NOT(ISNUMBER(D241)),D241&lt;=0),"Cantidad no válida",IF(OR(ISBLANK(E241),NOT(ISNUMBER(E241)),E241&lt;0),"Precio no válido",IF(OR(ISBLANK(F241),NOT(ISNUMBER(F241)),F241&lt;0,F241&gt;ROUND(D241*E241,2)),"Descuento no válido","OK")))))))))</x:f>
      </x:c>
      <x:c r="I241" s="9" t="n">
        <x:f>IF(B241="",0,IF(AND(COUNTIFS($B$10:B241,B241)=1,COUNTIFS($B$10:$B$309,B241,$H$10:$H$309,"&lt;&gt;OK")=0),1,0))</x:f>
        <x:v>0</x:v>
      </x:c>
      <x:c r="J241" s="15" t="str">
        <x:f>IF(AND(I241=1,H241="OK",COUNTIFS($B$10:$B$309,B241,$H$10:$H$309,"&lt;&gt;OK")=0),SUMIFS($G$10:$G$309,$B$10:$B$309,B241),"")</x:f>
      </x:c>
      <x:c r="K241" s="15" t="str">
        <x:f>IF(ISNUMBER(J241),SUMIFS('Cobros'!$D$10:$D$309,'Cobros'!$B$10:$B$309,B241,'Cobros'!$E$10:$E$309,"OK"),"")</x:f>
      </x:c>
      <x:c r="L241" s="15" t="str">
        <x:f>IF(ISNUMBER(J241),MAX(ROUND(J241-K241,2),0),"")</x:f>
      </x:c>
      <x:c r="M241" s="15" t="str">
        <x:f>IF(ISNUMBER(J241),MAX(ROUND(K241-J241,2),0),"")</x:f>
      </x:c>
      <x:c r="N241" s="9" t="str">
        <x:f>IF(B241="","",IF(COUNTIFS($B$10:$B$309,B241,$H$10:$H$309,"&lt;&gt;OK")&gt;0,"Revisar ticket",IF(I241&lt;&gt;1,"Ver primera línea",IF(M241&gt;0,"Exceso de cobro",IF(L241=0,"Cobrado",IF(K241&gt;0,"Cobro parcial","Pendiente"))))))</x:f>
      </x:c>
    </x:row>
    <x:row r="242" ht="30" customHeight="1">
      <x:c r="A242" s="11"/>
      <x:c r="B242" s="12"/>
      <x:c r="C242" s="10"/>
      <x:c r="D242" s="13"/>
      <x:c r="E242" s="14"/>
      <x:c r="F242" s="14"/>
      <x:c r="G242" s="15" t="str">
        <x:f>IF(H242="OK",ROUND(D242*E242-F242,2),"")</x:f>
      </x:c>
      <x:c r="H242" s="9" t="str">
        <x:f>IF(COUNTA(A242:F242)=0,"",IF(NOT(ISNUMBER(A242)),"Fecha no válida",IF(OR(A242&lt;DATE(2000,1,1),A242&gt;DATE(2099,12,31),A242&lt;&gt;INT(A242)),"Fecha no válida",IF(OR(B242="",B242&lt;&gt;TRIM(B242),ISNUMBER(SEARCH("~*",B242)),ISNUMBER(SEARCH("~?",B242)),ISNUMBER(SEARCH("~~",B242))),"Revisa número venta",IF(COUNTIFS($B$10:$B$309,B242,$A$10:$A$309,"&lt;&gt;"&amp;A242)&gt;0,"Fechas distintas ticket",IF(C242="","Falta producto",IF(OR(NOT(ISNUMBER(D242)),D242&lt;=0),"Cantidad no válida",IF(OR(ISBLANK(E242),NOT(ISNUMBER(E242)),E242&lt;0),"Precio no válido",IF(OR(ISBLANK(F242),NOT(ISNUMBER(F242)),F242&lt;0,F242&gt;ROUND(D242*E242,2)),"Descuento no válido","OK")))))))))</x:f>
      </x:c>
      <x:c r="I242" s="9" t="n">
        <x:f>IF(B242="",0,IF(AND(COUNTIFS($B$10:B242,B242)=1,COUNTIFS($B$10:$B$309,B242,$H$10:$H$309,"&lt;&gt;OK")=0),1,0))</x:f>
        <x:v>0</x:v>
      </x:c>
      <x:c r="J242" s="15" t="str">
        <x:f>IF(AND(I242=1,H242="OK",COUNTIFS($B$10:$B$309,B242,$H$10:$H$309,"&lt;&gt;OK")=0),SUMIFS($G$10:$G$309,$B$10:$B$309,B242),"")</x:f>
      </x:c>
      <x:c r="K242" s="15" t="str">
        <x:f>IF(ISNUMBER(J242),SUMIFS('Cobros'!$D$10:$D$309,'Cobros'!$B$10:$B$309,B242,'Cobros'!$E$10:$E$309,"OK"),"")</x:f>
      </x:c>
      <x:c r="L242" s="15" t="str">
        <x:f>IF(ISNUMBER(J242),MAX(ROUND(J242-K242,2),0),"")</x:f>
      </x:c>
      <x:c r="M242" s="15" t="str">
        <x:f>IF(ISNUMBER(J242),MAX(ROUND(K242-J242,2),0),"")</x:f>
      </x:c>
      <x:c r="N242" s="9" t="str">
        <x:f>IF(B242="","",IF(COUNTIFS($B$10:$B$309,B242,$H$10:$H$309,"&lt;&gt;OK")&gt;0,"Revisar ticket",IF(I242&lt;&gt;1,"Ver primera línea",IF(M242&gt;0,"Exceso de cobro",IF(L242=0,"Cobrado",IF(K242&gt;0,"Cobro parcial","Pendiente"))))))</x:f>
      </x:c>
    </x:row>
    <x:row r="243" ht="30" customHeight="1">
      <x:c r="A243" s="11"/>
      <x:c r="B243" s="12"/>
      <x:c r="C243" s="10"/>
      <x:c r="D243" s="13"/>
      <x:c r="E243" s="14"/>
      <x:c r="F243" s="14"/>
      <x:c r="G243" s="15" t="str">
        <x:f>IF(H243="OK",ROUND(D243*E243-F243,2),"")</x:f>
      </x:c>
      <x:c r="H243" s="9" t="str">
        <x:f>IF(COUNTA(A243:F243)=0,"",IF(NOT(ISNUMBER(A243)),"Fecha no válida",IF(OR(A243&lt;DATE(2000,1,1),A243&gt;DATE(2099,12,31),A243&lt;&gt;INT(A243)),"Fecha no válida",IF(OR(B243="",B243&lt;&gt;TRIM(B243),ISNUMBER(SEARCH("~*",B243)),ISNUMBER(SEARCH("~?",B243)),ISNUMBER(SEARCH("~~",B243))),"Revisa número venta",IF(COUNTIFS($B$10:$B$309,B243,$A$10:$A$309,"&lt;&gt;"&amp;A243)&gt;0,"Fechas distintas ticket",IF(C243="","Falta producto",IF(OR(NOT(ISNUMBER(D243)),D243&lt;=0),"Cantidad no válida",IF(OR(ISBLANK(E243),NOT(ISNUMBER(E243)),E243&lt;0),"Precio no válido",IF(OR(ISBLANK(F243),NOT(ISNUMBER(F243)),F243&lt;0,F243&gt;ROUND(D243*E243,2)),"Descuento no válido","OK")))))))))</x:f>
      </x:c>
      <x:c r="I243" s="9" t="n">
        <x:f>IF(B243="",0,IF(AND(COUNTIFS($B$10:B243,B243)=1,COUNTIFS($B$10:$B$309,B243,$H$10:$H$309,"&lt;&gt;OK")=0),1,0))</x:f>
        <x:v>0</x:v>
      </x:c>
      <x:c r="J243" s="15" t="str">
        <x:f>IF(AND(I243=1,H243="OK",COUNTIFS($B$10:$B$309,B243,$H$10:$H$309,"&lt;&gt;OK")=0),SUMIFS($G$10:$G$309,$B$10:$B$309,B243),"")</x:f>
      </x:c>
      <x:c r="K243" s="15" t="str">
        <x:f>IF(ISNUMBER(J243),SUMIFS('Cobros'!$D$10:$D$309,'Cobros'!$B$10:$B$309,B243,'Cobros'!$E$10:$E$309,"OK"),"")</x:f>
      </x:c>
      <x:c r="L243" s="15" t="str">
        <x:f>IF(ISNUMBER(J243),MAX(ROUND(J243-K243,2),0),"")</x:f>
      </x:c>
      <x:c r="M243" s="15" t="str">
        <x:f>IF(ISNUMBER(J243),MAX(ROUND(K243-J243,2),0),"")</x:f>
      </x:c>
      <x:c r="N243" s="9" t="str">
        <x:f>IF(B243="","",IF(COUNTIFS($B$10:$B$309,B243,$H$10:$H$309,"&lt;&gt;OK")&gt;0,"Revisar ticket",IF(I243&lt;&gt;1,"Ver primera línea",IF(M243&gt;0,"Exceso de cobro",IF(L243=0,"Cobrado",IF(K243&gt;0,"Cobro parcial","Pendiente"))))))</x:f>
      </x:c>
    </x:row>
    <x:row r="244" ht="30" customHeight="1">
      <x:c r="A244" s="11"/>
      <x:c r="B244" s="12"/>
      <x:c r="C244" s="10"/>
      <x:c r="D244" s="13"/>
      <x:c r="E244" s="14"/>
      <x:c r="F244" s="14"/>
      <x:c r="G244" s="15" t="str">
        <x:f>IF(H244="OK",ROUND(D244*E244-F244,2),"")</x:f>
      </x:c>
      <x:c r="H244" s="9" t="str">
        <x:f>IF(COUNTA(A244:F244)=0,"",IF(NOT(ISNUMBER(A244)),"Fecha no válida",IF(OR(A244&lt;DATE(2000,1,1),A244&gt;DATE(2099,12,31),A244&lt;&gt;INT(A244)),"Fecha no válida",IF(OR(B244="",B244&lt;&gt;TRIM(B244),ISNUMBER(SEARCH("~*",B244)),ISNUMBER(SEARCH("~?",B244)),ISNUMBER(SEARCH("~~",B244))),"Revisa número venta",IF(COUNTIFS($B$10:$B$309,B244,$A$10:$A$309,"&lt;&gt;"&amp;A244)&gt;0,"Fechas distintas ticket",IF(C244="","Falta producto",IF(OR(NOT(ISNUMBER(D244)),D244&lt;=0),"Cantidad no válida",IF(OR(ISBLANK(E244),NOT(ISNUMBER(E244)),E244&lt;0),"Precio no válido",IF(OR(ISBLANK(F244),NOT(ISNUMBER(F244)),F244&lt;0,F244&gt;ROUND(D244*E244,2)),"Descuento no válido","OK")))))))))</x:f>
      </x:c>
      <x:c r="I244" s="9" t="n">
        <x:f>IF(B244="",0,IF(AND(COUNTIFS($B$10:B244,B244)=1,COUNTIFS($B$10:$B$309,B244,$H$10:$H$309,"&lt;&gt;OK")=0),1,0))</x:f>
        <x:v>0</x:v>
      </x:c>
      <x:c r="J244" s="15" t="str">
        <x:f>IF(AND(I244=1,H244="OK",COUNTIFS($B$10:$B$309,B244,$H$10:$H$309,"&lt;&gt;OK")=0),SUMIFS($G$10:$G$309,$B$10:$B$309,B244),"")</x:f>
      </x:c>
      <x:c r="K244" s="15" t="str">
        <x:f>IF(ISNUMBER(J244),SUMIFS('Cobros'!$D$10:$D$309,'Cobros'!$B$10:$B$309,B244,'Cobros'!$E$10:$E$309,"OK"),"")</x:f>
      </x:c>
      <x:c r="L244" s="15" t="str">
        <x:f>IF(ISNUMBER(J244),MAX(ROUND(J244-K244,2),0),"")</x:f>
      </x:c>
      <x:c r="M244" s="15" t="str">
        <x:f>IF(ISNUMBER(J244),MAX(ROUND(K244-J244,2),0),"")</x:f>
      </x:c>
      <x:c r="N244" s="9" t="str">
        <x:f>IF(B244="","",IF(COUNTIFS($B$10:$B$309,B244,$H$10:$H$309,"&lt;&gt;OK")&gt;0,"Revisar ticket",IF(I244&lt;&gt;1,"Ver primera línea",IF(M244&gt;0,"Exceso de cobro",IF(L244=0,"Cobrado",IF(K244&gt;0,"Cobro parcial","Pendiente"))))))</x:f>
      </x:c>
    </x:row>
    <x:row r="245" ht="30" customHeight="1">
      <x:c r="A245" s="11"/>
      <x:c r="B245" s="12"/>
      <x:c r="C245" s="10"/>
      <x:c r="D245" s="13"/>
      <x:c r="E245" s="14"/>
      <x:c r="F245" s="14"/>
      <x:c r="G245" s="15" t="str">
        <x:f>IF(H245="OK",ROUND(D245*E245-F245,2),"")</x:f>
      </x:c>
      <x:c r="H245" s="9" t="str">
        <x:f>IF(COUNTA(A245:F245)=0,"",IF(NOT(ISNUMBER(A245)),"Fecha no válida",IF(OR(A245&lt;DATE(2000,1,1),A245&gt;DATE(2099,12,31),A245&lt;&gt;INT(A245)),"Fecha no válida",IF(OR(B245="",B245&lt;&gt;TRIM(B245),ISNUMBER(SEARCH("~*",B245)),ISNUMBER(SEARCH("~?",B245)),ISNUMBER(SEARCH("~~",B245))),"Revisa número venta",IF(COUNTIFS($B$10:$B$309,B245,$A$10:$A$309,"&lt;&gt;"&amp;A245)&gt;0,"Fechas distintas ticket",IF(C245="","Falta producto",IF(OR(NOT(ISNUMBER(D245)),D245&lt;=0),"Cantidad no válida",IF(OR(ISBLANK(E245),NOT(ISNUMBER(E245)),E245&lt;0),"Precio no válido",IF(OR(ISBLANK(F245),NOT(ISNUMBER(F245)),F245&lt;0,F245&gt;ROUND(D245*E245,2)),"Descuento no válido","OK")))))))))</x:f>
      </x:c>
      <x:c r="I245" s="9" t="n">
        <x:f>IF(B245="",0,IF(AND(COUNTIFS($B$10:B245,B245)=1,COUNTIFS($B$10:$B$309,B245,$H$10:$H$309,"&lt;&gt;OK")=0),1,0))</x:f>
        <x:v>0</x:v>
      </x:c>
      <x:c r="J245" s="15" t="str">
        <x:f>IF(AND(I245=1,H245="OK",COUNTIFS($B$10:$B$309,B245,$H$10:$H$309,"&lt;&gt;OK")=0),SUMIFS($G$10:$G$309,$B$10:$B$309,B245),"")</x:f>
      </x:c>
      <x:c r="K245" s="15" t="str">
        <x:f>IF(ISNUMBER(J245),SUMIFS('Cobros'!$D$10:$D$309,'Cobros'!$B$10:$B$309,B245,'Cobros'!$E$10:$E$309,"OK"),"")</x:f>
      </x:c>
      <x:c r="L245" s="15" t="str">
        <x:f>IF(ISNUMBER(J245),MAX(ROUND(J245-K245,2),0),"")</x:f>
      </x:c>
      <x:c r="M245" s="15" t="str">
        <x:f>IF(ISNUMBER(J245),MAX(ROUND(K245-J245,2),0),"")</x:f>
      </x:c>
      <x:c r="N245" s="9" t="str">
        <x:f>IF(B245="","",IF(COUNTIFS($B$10:$B$309,B245,$H$10:$H$309,"&lt;&gt;OK")&gt;0,"Revisar ticket",IF(I245&lt;&gt;1,"Ver primera línea",IF(M245&gt;0,"Exceso de cobro",IF(L245=0,"Cobrado",IF(K245&gt;0,"Cobro parcial","Pendiente"))))))</x:f>
      </x:c>
    </x:row>
    <x:row r="246" ht="30" customHeight="1">
      <x:c r="A246" s="11"/>
      <x:c r="B246" s="12"/>
      <x:c r="C246" s="10"/>
      <x:c r="D246" s="13"/>
      <x:c r="E246" s="14"/>
      <x:c r="F246" s="14"/>
      <x:c r="G246" s="15" t="str">
        <x:f>IF(H246="OK",ROUND(D246*E246-F246,2),"")</x:f>
      </x:c>
      <x:c r="H246" s="9" t="str">
        <x:f>IF(COUNTA(A246:F246)=0,"",IF(NOT(ISNUMBER(A246)),"Fecha no válida",IF(OR(A246&lt;DATE(2000,1,1),A246&gt;DATE(2099,12,31),A246&lt;&gt;INT(A246)),"Fecha no válida",IF(OR(B246="",B246&lt;&gt;TRIM(B246),ISNUMBER(SEARCH("~*",B246)),ISNUMBER(SEARCH("~?",B246)),ISNUMBER(SEARCH("~~",B246))),"Revisa número venta",IF(COUNTIFS($B$10:$B$309,B246,$A$10:$A$309,"&lt;&gt;"&amp;A246)&gt;0,"Fechas distintas ticket",IF(C246="","Falta producto",IF(OR(NOT(ISNUMBER(D246)),D246&lt;=0),"Cantidad no válida",IF(OR(ISBLANK(E246),NOT(ISNUMBER(E246)),E246&lt;0),"Precio no válido",IF(OR(ISBLANK(F246),NOT(ISNUMBER(F246)),F246&lt;0,F246&gt;ROUND(D246*E246,2)),"Descuento no válido","OK")))))))))</x:f>
      </x:c>
      <x:c r="I246" s="9" t="n">
        <x:f>IF(B246="",0,IF(AND(COUNTIFS($B$10:B246,B246)=1,COUNTIFS($B$10:$B$309,B246,$H$10:$H$309,"&lt;&gt;OK")=0),1,0))</x:f>
        <x:v>0</x:v>
      </x:c>
      <x:c r="J246" s="15" t="str">
        <x:f>IF(AND(I246=1,H246="OK",COUNTIFS($B$10:$B$309,B246,$H$10:$H$309,"&lt;&gt;OK")=0),SUMIFS($G$10:$G$309,$B$10:$B$309,B246),"")</x:f>
      </x:c>
      <x:c r="K246" s="15" t="str">
        <x:f>IF(ISNUMBER(J246),SUMIFS('Cobros'!$D$10:$D$309,'Cobros'!$B$10:$B$309,B246,'Cobros'!$E$10:$E$309,"OK"),"")</x:f>
      </x:c>
      <x:c r="L246" s="15" t="str">
        <x:f>IF(ISNUMBER(J246),MAX(ROUND(J246-K246,2),0),"")</x:f>
      </x:c>
      <x:c r="M246" s="15" t="str">
        <x:f>IF(ISNUMBER(J246),MAX(ROUND(K246-J246,2),0),"")</x:f>
      </x:c>
      <x:c r="N246" s="9" t="str">
        <x:f>IF(B246="","",IF(COUNTIFS($B$10:$B$309,B246,$H$10:$H$309,"&lt;&gt;OK")&gt;0,"Revisar ticket",IF(I246&lt;&gt;1,"Ver primera línea",IF(M246&gt;0,"Exceso de cobro",IF(L246=0,"Cobrado",IF(K246&gt;0,"Cobro parcial","Pendiente"))))))</x:f>
      </x:c>
    </x:row>
    <x:row r="247" ht="30" customHeight="1">
      <x:c r="A247" s="11"/>
      <x:c r="B247" s="12"/>
      <x:c r="C247" s="10"/>
      <x:c r="D247" s="13"/>
      <x:c r="E247" s="14"/>
      <x:c r="F247" s="14"/>
      <x:c r="G247" s="15" t="str">
        <x:f>IF(H247="OK",ROUND(D247*E247-F247,2),"")</x:f>
      </x:c>
      <x:c r="H247" s="9" t="str">
        <x:f>IF(COUNTA(A247:F247)=0,"",IF(NOT(ISNUMBER(A247)),"Fecha no válida",IF(OR(A247&lt;DATE(2000,1,1),A247&gt;DATE(2099,12,31),A247&lt;&gt;INT(A247)),"Fecha no válida",IF(OR(B247="",B247&lt;&gt;TRIM(B247),ISNUMBER(SEARCH("~*",B247)),ISNUMBER(SEARCH("~?",B247)),ISNUMBER(SEARCH("~~",B247))),"Revisa número venta",IF(COUNTIFS($B$10:$B$309,B247,$A$10:$A$309,"&lt;&gt;"&amp;A247)&gt;0,"Fechas distintas ticket",IF(C247="","Falta producto",IF(OR(NOT(ISNUMBER(D247)),D247&lt;=0),"Cantidad no válida",IF(OR(ISBLANK(E247),NOT(ISNUMBER(E247)),E247&lt;0),"Precio no válido",IF(OR(ISBLANK(F247),NOT(ISNUMBER(F247)),F247&lt;0,F247&gt;ROUND(D247*E247,2)),"Descuento no válido","OK")))))))))</x:f>
      </x:c>
      <x:c r="I247" s="9" t="n">
        <x:f>IF(B247="",0,IF(AND(COUNTIFS($B$10:B247,B247)=1,COUNTIFS($B$10:$B$309,B247,$H$10:$H$309,"&lt;&gt;OK")=0),1,0))</x:f>
        <x:v>0</x:v>
      </x:c>
      <x:c r="J247" s="15" t="str">
        <x:f>IF(AND(I247=1,H247="OK",COUNTIFS($B$10:$B$309,B247,$H$10:$H$309,"&lt;&gt;OK")=0),SUMIFS($G$10:$G$309,$B$10:$B$309,B247),"")</x:f>
      </x:c>
      <x:c r="K247" s="15" t="str">
        <x:f>IF(ISNUMBER(J247),SUMIFS('Cobros'!$D$10:$D$309,'Cobros'!$B$10:$B$309,B247,'Cobros'!$E$10:$E$309,"OK"),"")</x:f>
      </x:c>
      <x:c r="L247" s="15" t="str">
        <x:f>IF(ISNUMBER(J247),MAX(ROUND(J247-K247,2),0),"")</x:f>
      </x:c>
      <x:c r="M247" s="15" t="str">
        <x:f>IF(ISNUMBER(J247),MAX(ROUND(K247-J247,2),0),"")</x:f>
      </x:c>
      <x:c r="N247" s="9" t="str">
        <x:f>IF(B247="","",IF(COUNTIFS($B$10:$B$309,B247,$H$10:$H$309,"&lt;&gt;OK")&gt;0,"Revisar ticket",IF(I247&lt;&gt;1,"Ver primera línea",IF(M247&gt;0,"Exceso de cobro",IF(L247=0,"Cobrado",IF(K247&gt;0,"Cobro parcial","Pendiente"))))))</x:f>
      </x:c>
    </x:row>
    <x:row r="248" ht="30" customHeight="1">
      <x:c r="A248" s="11"/>
      <x:c r="B248" s="12"/>
      <x:c r="C248" s="10"/>
      <x:c r="D248" s="13"/>
      <x:c r="E248" s="14"/>
      <x:c r="F248" s="14"/>
      <x:c r="G248" s="15" t="str">
        <x:f>IF(H248="OK",ROUND(D248*E248-F248,2),"")</x:f>
      </x:c>
      <x:c r="H248" s="9" t="str">
        <x:f>IF(COUNTA(A248:F248)=0,"",IF(NOT(ISNUMBER(A248)),"Fecha no válida",IF(OR(A248&lt;DATE(2000,1,1),A248&gt;DATE(2099,12,31),A248&lt;&gt;INT(A248)),"Fecha no válida",IF(OR(B248="",B248&lt;&gt;TRIM(B248),ISNUMBER(SEARCH("~*",B248)),ISNUMBER(SEARCH("~?",B248)),ISNUMBER(SEARCH("~~",B248))),"Revisa número venta",IF(COUNTIFS($B$10:$B$309,B248,$A$10:$A$309,"&lt;&gt;"&amp;A248)&gt;0,"Fechas distintas ticket",IF(C248="","Falta producto",IF(OR(NOT(ISNUMBER(D248)),D248&lt;=0),"Cantidad no válida",IF(OR(ISBLANK(E248),NOT(ISNUMBER(E248)),E248&lt;0),"Precio no válido",IF(OR(ISBLANK(F248),NOT(ISNUMBER(F248)),F248&lt;0,F248&gt;ROUND(D248*E248,2)),"Descuento no válido","OK")))))))))</x:f>
      </x:c>
      <x:c r="I248" s="9" t="n">
        <x:f>IF(B248="",0,IF(AND(COUNTIFS($B$10:B248,B248)=1,COUNTIFS($B$10:$B$309,B248,$H$10:$H$309,"&lt;&gt;OK")=0),1,0))</x:f>
        <x:v>0</x:v>
      </x:c>
      <x:c r="J248" s="15" t="str">
        <x:f>IF(AND(I248=1,H248="OK",COUNTIFS($B$10:$B$309,B248,$H$10:$H$309,"&lt;&gt;OK")=0),SUMIFS($G$10:$G$309,$B$10:$B$309,B248),"")</x:f>
      </x:c>
      <x:c r="K248" s="15" t="str">
        <x:f>IF(ISNUMBER(J248),SUMIFS('Cobros'!$D$10:$D$309,'Cobros'!$B$10:$B$309,B248,'Cobros'!$E$10:$E$309,"OK"),"")</x:f>
      </x:c>
      <x:c r="L248" s="15" t="str">
        <x:f>IF(ISNUMBER(J248),MAX(ROUND(J248-K248,2),0),"")</x:f>
      </x:c>
      <x:c r="M248" s="15" t="str">
        <x:f>IF(ISNUMBER(J248),MAX(ROUND(K248-J248,2),0),"")</x:f>
      </x:c>
      <x:c r="N248" s="9" t="str">
        <x:f>IF(B248="","",IF(COUNTIFS($B$10:$B$309,B248,$H$10:$H$309,"&lt;&gt;OK")&gt;0,"Revisar ticket",IF(I248&lt;&gt;1,"Ver primera línea",IF(M248&gt;0,"Exceso de cobro",IF(L248=0,"Cobrado",IF(K248&gt;0,"Cobro parcial","Pendiente"))))))</x:f>
      </x:c>
    </x:row>
    <x:row r="249" ht="30" customHeight="1">
      <x:c r="A249" s="11"/>
      <x:c r="B249" s="12"/>
      <x:c r="C249" s="10"/>
      <x:c r="D249" s="13"/>
      <x:c r="E249" s="14"/>
      <x:c r="F249" s="14"/>
      <x:c r="G249" s="15" t="str">
        <x:f>IF(H249="OK",ROUND(D249*E249-F249,2),"")</x:f>
      </x:c>
      <x:c r="H249" s="9" t="str">
        <x:f>IF(COUNTA(A249:F249)=0,"",IF(NOT(ISNUMBER(A249)),"Fecha no válida",IF(OR(A249&lt;DATE(2000,1,1),A249&gt;DATE(2099,12,31),A249&lt;&gt;INT(A249)),"Fecha no válida",IF(OR(B249="",B249&lt;&gt;TRIM(B249),ISNUMBER(SEARCH("~*",B249)),ISNUMBER(SEARCH("~?",B249)),ISNUMBER(SEARCH("~~",B249))),"Revisa número venta",IF(COUNTIFS($B$10:$B$309,B249,$A$10:$A$309,"&lt;&gt;"&amp;A249)&gt;0,"Fechas distintas ticket",IF(C249="","Falta producto",IF(OR(NOT(ISNUMBER(D249)),D249&lt;=0),"Cantidad no válida",IF(OR(ISBLANK(E249),NOT(ISNUMBER(E249)),E249&lt;0),"Precio no válido",IF(OR(ISBLANK(F249),NOT(ISNUMBER(F249)),F249&lt;0,F249&gt;ROUND(D249*E249,2)),"Descuento no válido","OK")))))))))</x:f>
      </x:c>
      <x:c r="I249" s="9" t="n">
        <x:f>IF(B249="",0,IF(AND(COUNTIFS($B$10:B249,B249)=1,COUNTIFS($B$10:$B$309,B249,$H$10:$H$309,"&lt;&gt;OK")=0),1,0))</x:f>
        <x:v>0</x:v>
      </x:c>
      <x:c r="J249" s="15" t="str">
        <x:f>IF(AND(I249=1,H249="OK",COUNTIFS($B$10:$B$309,B249,$H$10:$H$309,"&lt;&gt;OK")=0),SUMIFS($G$10:$G$309,$B$10:$B$309,B249),"")</x:f>
      </x:c>
      <x:c r="K249" s="15" t="str">
        <x:f>IF(ISNUMBER(J249),SUMIFS('Cobros'!$D$10:$D$309,'Cobros'!$B$10:$B$309,B249,'Cobros'!$E$10:$E$309,"OK"),"")</x:f>
      </x:c>
      <x:c r="L249" s="15" t="str">
        <x:f>IF(ISNUMBER(J249),MAX(ROUND(J249-K249,2),0),"")</x:f>
      </x:c>
      <x:c r="M249" s="15" t="str">
        <x:f>IF(ISNUMBER(J249),MAX(ROUND(K249-J249,2),0),"")</x:f>
      </x:c>
      <x:c r="N249" s="9" t="str">
        <x:f>IF(B249="","",IF(COUNTIFS($B$10:$B$309,B249,$H$10:$H$309,"&lt;&gt;OK")&gt;0,"Revisar ticket",IF(I249&lt;&gt;1,"Ver primera línea",IF(M249&gt;0,"Exceso de cobro",IF(L249=0,"Cobrado",IF(K249&gt;0,"Cobro parcial","Pendiente"))))))</x:f>
      </x:c>
    </x:row>
    <x:row r="250" ht="30" customHeight="1">
      <x:c r="A250" s="11"/>
      <x:c r="B250" s="12"/>
      <x:c r="C250" s="10"/>
      <x:c r="D250" s="13"/>
      <x:c r="E250" s="14"/>
      <x:c r="F250" s="14"/>
      <x:c r="G250" s="15" t="str">
        <x:f>IF(H250="OK",ROUND(D250*E250-F250,2),"")</x:f>
      </x:c>
      <x:c r="H250" s="9" t="str">
        <x:f>IF(COUNTA(A250:F250)=0,"",IF(NOT(ISNUMBER(A250)),"Fecha no válida",IF(OR(A250&lt;DATE(2000,1,1),A250&gt;DATE(2099,12,31),A250&lt;&gt;INT(A250)),"Fecha no válida",IF(OR(B250="",B250&lt;&gt;TRIM(B250),ISNUMBER(SEARCH("~*",B250)),ISNUMBER(SEARCH("~?",B250)),ISNUMBER(SEARCH("~~",B250))),"Revisa número venta",IF(COUNTIFS($B$10:$B$309,B250,$A$10:$A$309,"&lt;&gt;"&amp;A250)&gt;0,"Fechas distintas ticket",IF(C250="","Falta producto",IF(OR(NOT(ISNUMBER(D250)),D250&lt;=0),"Cantidad no válida",IF(OR(ISBLANK(E250),NOT(ISNUMBER(E250)),E250&lt;0),"Precio no válido",IF(OR(ISBLANK(F250),NOT(ISNUMBER(F250)),F250&lt;0,F250&gt;ROUND(D250*E250,2)),"Descuento no válido","OK")))))))))</x:f>
      </x:c>
      <x:c r="I250" s="9" t="n">
        <x:f>IF(B250="",0,IF(AND(COUNTIFS($B$10:B250,B250)=1,COUNTIFS($B$10:$B$309,B250,$H$10:$H$309,"&lt;&gt;OK")=0),1,0))</x:f>
        <x:v>0</x:v>
      </x:c>
      <x:c r="J250" s="15" t="str">
        <x:f>IF(AND(I250=1,H250="OK",COUNTIFS($B$10:$B$309,B250,$H$10:$H$309,"&lt;&gt;OK")=0),SUMIFS($G$10:$G$309,$B$10:$B$309,B250),"")</x:f>
      </x:c>
      <x:c r="K250" s="15" t="str">
        <x:f>IF(ISNUMBER(J250),SUMIFS('Cobros'!$D$10:$D$309,'Cobros'!$B$10:$B$309,B250,'Cobros'!$E$10:$E$309,"OK"),"")</x:f>
      </x:c>
      <x:c r="L250" s="15" t="str">
        <x:f>IF(ISNUMBER(J250),MAX(ROUND(J250-K250,2),0),"")</x:f>
      </x:c>
      <x:c r="M250" s="15" t="str">
        <x:f>IF(ISNUMBER(J250),MAX(ROUND(K250-J250,2),0),"")</x:f>
      </x:c>
      <x:c r="N250" s="9" t="str">
        <x:f>IF(B250="","",IF(COUNTIFS($B$10:$B$309,B250,$H$10:$H$309,"&lt;&gt;OK")&gt;0,"Revisar ticket",IF(I250&lt;&gt;1,"Ver primera línea",IF(M250&gt;0,"Exceso de cobro",IF(L250=0,"Cobrado",IF(K250&gt;0,"Cobro parcial","Pendiente"))))))</x:f>
      </x:c>
    </x:row>
    <x:row r="251" ht="30" customHeight="1">
      <x:c r="A251" s="11"/>
      <x:c r="B251" s="12"/>
      <x:c r="C251" s="10"/>
      <x:c r="D251" s="13"/>
      <x:c r="E251" s="14"/>
      <x:c r="F251" s="14"/>
      <x:c r="G251" s="15" t="str">
        <x:f>IF(H251="OK",ROUND(D251*E251-F251,2),"")</x:f>
      </x:c>
      <x:c r="H251" s="9" t="str">
        <x:f>IF(COUNTA(A251:F251)=0,"",IF(NOT(ISNUMBER(A251)),"Fecha no válida",IF(OR(A251&lt;DATE(2000,1,1),A251&gt;DATE(2099,12,31),A251&lt;&gt;INT(A251)),"Fecha no válida",IF(OR(B251="",B251&lt;&gt;TRIM(B251),ISNUMBER(SEARCH("~*",B251)),ISNUMBER(SEARCH("~?",B251)),ISNUMBER(SEARCH("~~",B251))),"Revisa número venta",IF(COUNTIFS($B$10:$B$309,B251,$A$10:$A$309,"&lt;&gt;"&amp;A251)&gt;0,"Fechas distintas ticket",IF(C251="","Falta producto",IF(OR(NOT(ISNUMBER(D251)),D251&lt;=0),"Cantidad no válida",IF(OR(ISBLANK(E251),NOT(ISNUMBER(E251)),E251&lt;0),"Precio no válido",IF(OR(ISBLANK(F251),NOT(ISNUMBER(F251)),F251&lt;0,F251&gt;ROUND(D251*E251,2)),"Descuento no válido","OK")))))))))</x:f>
      </x:c>
      <x:c r="I251" s="9" t="n">
        <x:f>IF(B251="",0,IF(AND(COUNTIFS($B$10:B251,B251)=1,COUNTIFS($B$10:$B$309,B251,$H$10:$H$309,"&lt;&gt;OK")=0),1,0))</x:f>
        <x:v>0</x:v>
      </x:c>
      <x:c r="J251" s="15" t="str">
        <x:f>IF(AND(I251=1,H251="OK",COUNTIFS($B$10:$B$309,B251,$H$10:$H$309,"&lt;&gt;OK")=0),SUMIFS($G$10:$G$309,$B$10:$B$309,B251),"")</x:f>
      </x:c>
      <x:c r="K251" s="15" t="str">
        <x:f>IF(ISNUMBER(J251),SUMIFS('Cobros'!$D$10:$D$309,'Cobros'!$B$10:$B$309,B251,'Cobros'!$E$10:$E$309,"OK"),"")</x:f>
      </x:c>
      <x:c r="L251" s="15" t="str">
        <x:f>IF(ISNUMBER(J251),MAX(ROUND(J251-K251,2),0),"")</x:f>
      </x:c>
      <x:c r="M251" s="15" t="str">
        <x:f>IF(ISNUMBER(J251),MAX(ROUND(K251-J251,2),0),"")</x:f>
      </x:c>
      <x:c r="N251" s="9" t="str">
        <x:f>IF(B251="","",IF(COUNTIFS($B$10:$B$309,B251,$H$10:$H$309,"&lt;&gt;OK")&gt;0,"Revisar ticket",IF(I251&lt;&gt;1,"Ver primera línea",IF(M251&gt;0,"Exceso de cobro",IF(L251=0,"Cobrado",IF(K251&gt;0,"Cobro parcial","Pendiente"))))))</x:f>
      </x:c>
    </x:row>
    <x:row r="252" ht="30" customHeight="1">
      <x:c r="A252" s="11"/>
      <x:c r="B252" s="12"/>
      <x:c r="C252" s="10"/>
      <x:c r="D252" s="13"/>
      <x:c r="E252" s="14"/>
      <x:c r="F252" s="14"/>
      <x:c r="G252" s="15" t="str">
        <x:f>IF(H252="OK",ROUND(D252*E252-F252,2),"")</x:f>
      </x:c>
      <x:c r="H252" s="9" t="str">
        <x:f>IF(COUNTA(A252:F252)=0,"",IF(NOT(ISNUMBER(A252)),"Fecha no válida",IF(OR(A252&lt;DATE(2000,1,1),A252&gt;DATE(2099,12,31),A252&lt;&gt;INT(A252)),"Fecha no válida",IF(OR(B252="",B252&lt;&gt;TRIM(B252),ISNUMBER(SEARCH("~*",B252)),ISNUMBER(SEARCH("~?",B252)),ISNUMBER(SEARCH("~~",B252))),"Revisa número venta",IF(COUNTIFS($B$10:$B$309,B252,$A$10:$A$309,"&lt;&gt;"&amp;A252)&gt;0,"Fechas distintas ticket",IF(C252="","Falta producto",IF(OR(NOT(ISNUMBER(D252)),D252&lt;=0),"Cantidad no válida",IF(OR(ISBLANK(E252),NOT(ISNUMBER(E252)),E252&lt;0),"Precio no válido",IF(OR(ISBLANK(F252),NOT(ISNUMBER(F252)),F252&lt;0,F252&gt;ROUND(D252*E252,2)),"Descuento no válido","OK")))))))))</x:f>
      </x:c>
      <x:c r="I252" s="9" t="n">
        <x:f>IF(B252="",0,IF(AND(COUNTIFS($B$10:B252,B252)=1,COUNTIFS($B$10:$B$309,B252,$H$10:$H$309,"&lt;&gt;OK")=0),1,0))</x:f>
        <x:v>0</x:v>
      </x:c>
      <x:c r="J252" s="15" t="str">
        <x:f>IF(AND(I252=1,H252="OK",COUNTIFS($B$10:$B$309,B252,$H$10:$H$309,"&lt;&gt;OK")=0),SUMIFS($G$10:$G$309,$B$10:$B$309,B252),"")</x:f>
      </x:c>
      <x:c r="K252" s="15" t="str">
        <x:f>IF(ISNUMBER(J252),SUMIFS('Cobros'!$D$10:$D$309,'Cobros'!$B$10:$B$309,B252,'Cobros'!$E$10:$E$309,"OK"),"")</x:f>
      </x:c>
      <x:c r="L252" s="15" t="str">
        <x:f>IF(ISNUMBER(J252),MAX(ROUND(J252-K252,2),0),"")</x:f>
      </x:c>
      <x:c r="M252" s="15" t="str">
        <x:f>IF(ISNUMBER(J252),MAX(ROUND(K252-J252,2),0),"")</x:f>
      </x:c>
      <x:c r="N252" s="9" t="str">
        <x:f>IF(B252="","",IF(COUNTIFS($B$10:$B$309,B252,$H$10:$H$309,"&lt;&gt;OK")&gt;0,"Revisar ticket",IF(I252&lt;&gt;1,"Ver primera línea",IF(M252&gt;0,"Exceso de cobro",IF(L252=0,"Cobrado",IF(K252&gt;0,"Cobro parcial","Pendiente"))))))</x:f>
      </x:c>
    </x:row>
    <x:row r="253" ht="30" customHeight="1">
      <x:c r="A253" s="11"/>
      <x:c r="B253" s="12"/>
      <x:c r="C253" s="10"/>
      <x:c r="D253" s="13"/>
      <x:c r="E253" s="14"/>
      <x:c r="F253" s="14"/>
      <x:c r="G253" s="15" t="str">
        <x:f>IF(H253="OK",ROUND(D253*E253-F253,2),"")</x:f>
      </x:c>
      <x:c r="H253" s="9" t="str">
        <x:f>IF(COUNTA(A253:F253)=0,"",IF(NOT(ISNUMBER(A253)),"Fecha no válida",IF(OR(A253&lt;DATE(2000,1,1),A253&gt;DATE(2099,12,31),A253&lt;&gt;INT(A253)),"Fecha no válida",IF(OR(B253="",B253&lt;&gt;TRIM(B253),ISNUMBER(SEARCH("~*",B253)),ISNUMBER(SEARCH("~?",B253)),ISNUMBER(SEARCH("~~",B253))),"Revisa número venta",IF(COUNTIFS($B$10:$B$309,B253,$A$10:$A$309,"&lt;&gt;"&amp;A253)&gt;0,"Fechas distintas ticket",IF(C253="","Falta producto",IF(OR(NOT(ISNUMBER(D253)),D253&lt;=0),"Cantidad no válida",IF(OR(ISBLANK(E253),NOT(ISNUMBER(E253)),E253&lt;0),"Precio no válido",IF(OR(ISBLANK(F253),NOT(ISNUMBER(F253)),F253&lt;0,F253&gt;ROUND(D253*E253,2)),"Descuento no válido","OK")))))))))</x:f>
      </x:c>
      <x:c r="I253" s="9" t="n">
        <x:f>IF(B253="",0,IF(AND(COUNTIFS($B$10:B253,B253)=1,COUNTIFS($B$10:$B$309,B253,$H$10:$H$309,"&lt;&gt;OK")=0),1,0))</x:f>
        <x:v>0</x:v>
      </x:c>
      <x:c r="J253" s="15" t="str">
        <x:f>IF(AND(I253=1,H253="OK",COUNTIFS($B$10:$B$309,B253,$H$10:$H$309,"&lt;&gt;OK")=0),SUMIFS($G$10:$G$309,$B$10:$B$309,B253),"")</x:f>
      </x:c>
      <x:c r="K253" s="15" t="str">
        <x:f>IF(ISNUMBER(J253),SUMIFS('Cobros'!$D$10:$D$309,'Cobros'!$B$10:$B$309,B253,'Cobros'!$E$10:$E$309,"OK"),"")</x:f>
      </x:c>
      <x:c r="L253" s="15" t="str">
        <x:f>IF(ISNUMBER(J253),MAX(ROUND(J253-K253,2),0),"")</x:f>
      </x:c>
      <x:c r="M253" s="15" t="str">
        <x:f>IF(ISNUMBER(J253),MAX(ROUND(K253-J253,2),0),"")</x:f>
      </x:c>
      <x:c r="N253" s="9" t="str">
        <x:f>IF(B253="","",IF(COUNTIFS($B$10:$B$309,B253,$H$10:$H$309,"&lt;&gt;OK")&gt;0,"Revisar ticket",IF(I253&lt;&gt;1,"Ver primera línea",IF(M253&gt;0,"Exceso de cobro",IF(L253=0,"Cobrado",IF(K253&gt;0,"Cobro parcial","Pendiente"))))))</x:f>
      </x:c>
    </x:row>
    <x:row r="254" ht="30" customHeight="1">
      <x:c r="A254" s="11"/>
      <x:c r="B254" s="12"/>
      <x:c r="C254" s="10"/>
      <x:c r="D254" s="13"/>
      <x:c r="E254" s="14"/>
      <x:c r="F254" s="14"/>
      <x:c r="G254" s="15" t="str">
        <x:f>IF(H254="OK",ROUND(D254*E254-F254,2),"")</x:f>
      </x:c>
      <x:c r="H254" s="9" t="str">
        <x:f>IF(COUNTA(A254:F254)=0,"",IF(NOT(ISNUMBER(A254)),"Fecha no válida",IF(OR(A254&lt;DATE(2000,1,1),A254&gt;DATE(2099,12,31),A254&lt;&gt;INT(A254)),"Fecha no válida",IF(OR(B254="",B254&lt;&gt;TRIM(B254),ISNUMBER(SEARCH("~*",B254)),ISNUMBER(SEARCH("~?",B254)),ISNUMBER(SEARCH("~~",B254))),"Revisa número venta",IF(COUNTIFS($B$10:$B$309,B254,$A$10:$A$309,"&lt;&gt;"&amp;A254)&gt;0,"Fechas distintas ticket",IF(C254="","Falta producto",IF(OR(NOT(ISNUMBER(D254)),D254&lt;=0),"Cantidad no válida",IF(OR(ISBLANK(E254),NOT(ISNUMBER(E254)),E254&lt;0),"Precio no válido",IF(OR(ISBLANK(F254),NOT(ISNUMBER(F254)),F254&lt;0,F254&gt;ROUND(D254*E254,2)),"Descuento no válido","OK")))))))))</x:f>
      </x:c>
      <x:c r="I254" s="9" t="n">
        <x:f>IF(B254="",0,IF(AND(COUNTIFS($B$10:B254,B254)=1,COUNTIFS($B$10:$B$309,B254,$H$10:$H$309,"&lt;&gt;OK")=0),1,0))</x:f>
        <x:v>0</x:v>
      </x:c>
      <x:c r="J254" s="15" t="str">
        <x:f>IF(AND(I254=1,H254="OK",COUNTIFS($B$10:$B$309,B254,$H$10:$H$309,"&lt;&gt;OK")=0),SUMIFS($G$10:$G$309,$B$10:$B$309,B254),"")</x:f>
      </x:c>
      <x:c r="K254" s="15" t="str">
        <x:f>IF(ISNUMBER(J254),SUMIFS('Cobros'!$D$10:$D$309,'Cobros'!$B$10:$B$309,B254,'Cobros'!$E$10:$E$309,"OK"),"")</x:f>
      </x:c>
      <x:c r="L254" s="15" t="str">
        <x:f>IF(ISNUMBER(J254),MAX(ROUND(J254-K254,2),0),"")</x:f>
      </x:c>
      <x:c r="M254" s="15" t="str">
        <x:f>IF(ISNUMBER(J254),MAX(ROUND(K254-J254,2),0),"")</x:f>
      </x:c>
      <x:c r="N254" s="9" t="str">
        <x:f>IF(B254="","",IF(COUNTIFS($B$10:$B$309,B254,$H$10:$H$309,"&lt;&gt;OK")&gt;0,"Revisar ticket",IF(I254&lt;&gt;1,"Ver primera línea",IF(M254&gt;0,"Exceso de cobro",IF(L254=0,"Cobrado",IF(K254&gt;0,"Cobro parcial","Pendiente"))))))</x:f>
      </x:c>
    </x:row>
    <x:row r="255" ht="30" customHeight="1">
      <x:c r="A255" s="11"/>
      <x:c r="B255" s="12"/>
      <x:c r="C255" s="10"/>
      <x:c r="D255" s="13"/>
      <x:c r="E255" s="14"/>
      <x:c r="F255" s="14"/>
      <x:c r="G255" s="15" t="str">
        <x:f>IF(H255="OK",ROUND(D255*E255-F255,2),"")</x:f>
      </x:c>
      <x:c r="H255" s="9" t="str">
        <x:f>IF(COUNTA(A255:F255)=0,"",IF(NOT(ISNUMBER(A255)),"Fecha no válida",IF(OR(A255&lt;DATE(2000,1,1),A255&gt;DATE(2099,12,31),A255&lt;&gt;INT(A255)),"Fecha no válida",IF(OR(B255="",B255&lt;&gt;TRIM(B255),ISNUMBER(SEARCH("~*",B255)),ISNUMBER(SEARCH("~?",B255)),ISNUMBER(SEARCH("~~",B255))),"Revisa número venta",IF(COUNTIFS($B$10:$B$309,B255,$A$10:$A$309,"&lt;&gt;"&amp;A255)&gt;0,"Fechas distintas ticket",IF(C255="","Falta producto",IF(OR(NOT(ISNUMBER(D255)),D255&lt;=0),"Cantidad no válida",IF(OR(ISBLANK(E255),NOT(ISNUMBER(E255)),E255&lt;0),"Precio no válido",IF(OR(ISBLANK(F255),NOT(ISNUMBER(F255)),F255&lt;0,F255&gt;ROUND(D255*E255,2)),"Descuento no válido","OK")))))))))</x:f>
      </x:c>
      <x:c r="I255" s="9" t="n">
        <x:f>IF(B255="",0,IF(AND(COUNTIFS($B$10:B255,B255)=1,COUNTIFS($B$10:$B$309,B255,$H$10:$H$309,"&lt;&gt;OK")=0),1,0))</x:f>
        <x:v>0</x:v>
      </x:c>
      <x:c r="J255" s="15" t="str">
        <x:f>IF(AND(I255=1,H255="OK",COUNTIFS($B$10:$B$309,B255,$H$10:$H$309,"&lt;&gt;OK")=0),SUMIFS($G$10:$G$309,$B$10:$B$309,B255),"")</x:f>
      </x:c>
      <x:c r="K255" s="15" t="str">
        <x:f>IF(ISNUMBER(J255),SUMIFS('Cobros'!$D$10:$D$309,'Cobros'!$B$10:$B$309,B255,'Cobros'!$E$10:$E$309,"OK"),"")</x:f>
      </x:c>
      <x:c r="L255" s="15" t="str">
        <x:f>IF(ISNUMBER(J255),MAX(ROUND(J255-K255,2),0),"")</x:f>
      </x:c>
      <x:c r="M255" s="15" t="str">
        <x:f>IF(ISNUMBER(J255),MAX(ROUND(K255-J255,2),0),"")</x:f>
      </x:c>
      <x:c r="N255" s="9" t="str">
        <x:f>IF(B255="","",IF(COUNTIFS($B$10:$B$309,B255,$H$10:$H$309,"&lt;&gt;OK")&gt;0,"Revisar ticket",IF(I255&lt;&gt;1,"Ver primera línea",IF(M255&gt;0,"Exceso de cobro",IF(L255=0,"Cobrado",IF(K255&gt;0,"Cobro parcial","Pendiente"))))))</x:f>
      </x:c>
    </x:row>
    <x:row r="256" ht="30" customHeight="1">
      <x:c r="A256" s="11"/>
      <x:c r="B256" s="12"/>
      <x:c r="C256" s="10"/>
      <x:c r="D256" s="13"/>
      <x:c r="E256" s="14"/>
      <x:c r="F256" s="14"/>
      <x:c r="G256" s="15" t="str">
        <x:f>IF(H256="OK",ROUND(D256*E256-F256,2),"")</x:f>
      </x:c>
      <x:c r="H256" s="9" t="str">
        <x:f>IF(COUNTA(A256:F256)=0,"",IF(NOT(ISNUMBER(A256)),"Fecha no válida",IF(OR(A256&lt;DATE(2000,1,1),A256&gt;DATE(2099,12,31),A256&lt;&gt;INT(A256)),"Fecha no válida",IF(OR(B256="",B256&lt;&gt;TRIM(B256),ISNUMBER(SEARCH("~*",B256)),ISNUMBER(SEARCH("~?",B256)),ISNUMBER(SEARCH("~~",B256))),"Revisa número venta",IF(COUNTIFS($B$10:$B$309,B256,$A$10:$A$309,"&lt;&gt;"&amp;A256)&gt;0,"Fechas distintas ticket",IF(C256="","Falta producto",IF(OR(NOT(ISNUMBER(D256)),D256&lt;=0),"Cantidad no válida",IF(OR(ISBLANK(E256),NOT(ISNUMBER(E256)),E256&lt;0),"Precio no válido",IF(OR(ISBLANK(F256),NOT(ISNUMBER(F256)),F256&lt;0,F256&gt;ROUND(D256*E256,2)),"Descuento no válido","OK")))))))))</x:f>
      </x:c>
      <x:c r="I256" s="9" t="n">
        <x:f>IF(B256="",0,IF(AND(COUNTIFS($B$10:B256,B256)=1,COUNTIFS($B$10:$B$309,B256,$H$10:$H$309,"&lt;&gt;OK")=0),1,0))</x:f>
        <x:v>0</x:v>
      </x:c>
      <x:c r="J256" s="15" t="str">
        <x:f>IF(AND(I256=1,H256="OK",COUNTIFS($B$10:$B$309,B256,$H$10:$H$309,"&lt;&gt;OK")=0),SUMIFS($G$10:$G$309,$B$10:$B$309,B256),"")</x:f>
      </x:c>
      <x:c r="K256" s="15" t="str">
        <x:f>IF(ISNUMBER(J256),SUMIFS('Cobros'!$D$10:$D$309,'Cobros'!$B$10:$B$309,B256,'Cobros'!$E$10:$E$309,"OK"),"")</x:f>
      </x:c>
      <x:c r="L256" s="15" t="str">
        <x:f>IF(ISNUMBER(J256),MAX(ROUND(J256-K256,2),0),"")</x:f>
      </x:c>
      <x:c r="M256" s="15" t="str">
        <x:f>IF(ISNUMBER(J256),MAX(ROUND(K256-J256,2),0),"")</x:f>
      </x:c>
      <x:c r="N256" s="9" t="str">
        <x:f>IF(B256="","",IF(COUNTIFS($B$10:$B$309,B256,$H$10:$H$309,"&lt;&gt;OK")&gt;0,"Revisar ticket",IF(I256&lt;&gt;1,"Ver primera línea",IF(M256&gt;0,"Exceso de cobro",IF(L256=0,"Cobrado",IF(K256&gt;0,"Cobro parcial","Pendiente"))))))</x:f>
      </x:c>
    </x:row>
    <x:row r="257" ht="30" customHeight="1">
      <x:c r="A257" s="11"/>
      <x:c r="B257" s="12"/>
      <x:c r="C257" s="10"/>
      <x:c r="D257" s="13"/>
      <x:c r="E257" s="14"/>
      <x:c r="F257" s="14"/>
      <x:c r="G257" s="15" t="str">
        <x:f>IF(H257="OK",ROUND(D257*E257-F257,2),"")</x:f>
      </x:c>
      <x:c r="H257" s="9" t="str">
        <x:f>IF(COUNTA(A257:F257)=0,"",IF(NOT(ISNUMBER(A257)),"Fecha no válida",IF(OR(A257&lt;DATE(2000,1,1),A257&gt;DATE(2099,12,31),A257&lt;&gt;INT(A257)),"Fecha no válida",IF(OR(B257="",B257&lt;&gt;TRIM(B257),ISNUMBER(SEARCH("~*",B257)),ISNUMBER(SEARCH("~?",B257)),ISNUMBER(SEARCH("~~",B257))),"Revisa número venta",IF(COUNTIFS($B$10:$B$309,B257,$A$10:$A$309,"&lt;&gt;"&amp;A257)&gt;0,"Fechas distintas ticket",IF(C257="","Falta producto",IF(OR(NOT(ISNUMBER(D257)),D257&lt;=0),"Cantidad no válida",IF(OR(ISBLANK(E257),NOT(ISNUMBER(E257)),E257&lt;0),"Precio no válido",IF(OR(ISBLANK(F257),NOT(ISNUMBER(F257)),F257&lt;0,F257&gt;ROUND(D257*E257,2)),"Descuento no válido","OK")))))))))</x:f>
      </x:c>
      <x:c r="I257" s="9" t="n">
        <x:f>IF(B257="",0,IF(AND(COUNTIFS($B$10:B257,B257)=1,COUNTIFS($B$10:$B$309,B257,$H$10:$H$309,"&lt;&gt;OK")=0),1,0))</x:f>
        <x:v>0</x:v>
      </x:c>
      <x:c r="J257" s="15" t="str">
        <x:f>IF(AND(I257=1,H257="OK",COUNTIFS($B$10:$B$309,B257,$H$10:$H$309,"&lt;&gt;OK")=0),SUMIFS($G$10:$G$309,$B$10:$B$309,B257),"")</x:f>
      </x:c>
      <x:c r="K257" s="15" t="str">
        <x:f>IF(ISNUMBER(J257),SUMIFS('Cobros'!$D$10:$D$309,'Cobros'!$B$10:$B$309,B257,'Cobros'!$E$10:$E$309,"OK"),"")</x:f>
      </x:c>
      <x:c r="L257" s="15" t="str">
        <x:f>IF(ISNUMBER(J257),MAX(ROUND(J257-K257,2),0),"")</x:f>
      </x:c>
      <x:c r="M257" s="15" t="str">
        <x:f>IF(ISNUMBER(J257),MAX(ROUND(K257-J257,2),0),"")</x:f>
      </x:c>
      <x:c r="N257" s="9" t="str">
        <x:f>IF(B257="","",IF(COUNTIFS($B$10:$B$309,B257,$H$10:$H$309,"&lt;&gt;OK")&gt;0,"Revisar ticket",IF(I257&lt;&gt;1,"Ver primera línea",IF(M257&gt;0,"Exceso de cobro",IF(L257=0,"Cobrado",IF(K257&gt;0,"Cobro parcial","Pendiente"))))))</x:f>
      </x:c>
    </x:row>
    <x:row r="258" ht="30" customHeight="1">
      <x:c r="A258" s="11"/>
      <x:c r="B258" s="12"/>
      <x:c r="C258" s="10"/>
      <x:c r="D258" s="13"/>
      <x:c r="E258" s="14"/>
      <x:c r="F258" s="14"/>
      <x:c r="G258" s="15" t="str">
        <x:f>IF(H258="OK",ROUND(D258*E258-F258,2),"")</x:f>
      </x:c>
      <x:c r="H258" s="9" t="str">
        <x:f>IF(COUNTA(A258:F258)=0,"",IF(NOT(ISNUMBER(A258)),"Fecha no válida",IF(OR(A258&lt;DATE(2000,1,1),A258&gt;DATE(2099,12,31),A258&lt;&gt;INT(A258)),"Fecha no válida",IF(OR(B258="",B258&lt;&gt;TRIM(B258),ISNUMBER(SEARCH("~*",B258)),ISNUMBER(SEARCH("~?",B258)),ISNUMBER(SEARCH("~~",B258))),"Revisa número venta",IF(COUNTIFS($B$10:$B$309,B258,$A$10:$A$309,"&lt;&gt;"&amp;A258)&gt;0,"Fechas distintas ticket",IF(C258="","Falta producto",IF(OR(NOT(ISNUMBER(D258)),D258&lt;=0),"Cantidad no válida",IF(OR(ISBLANK(E258),NOT(ISNUMBER(E258)),E258&lt;0),"Precio no válido",IF(OR(ISBLANK(F258),NOT(ISNUMBER(F258)),F258&lt;0,F258&gt;ROUND(D258*E258,2)),"Descuento no válido","OK")))))))))</x:f>
      </x:c>
      <x:c r="I258" s="9" t="n">
        <x:f>IF(B258="",0,IF(AND(COUNTIFS($B$10:B258,B258)=1,COUNTIFS($B$10:$B$309,B258,$H$10:$H$309,"&lt;&gt;OK")=0),1,0))</x:f>
        <x:v>0</x:v>
      </x:c>
      <x:c r="J258" s="15" t="str">
        <x:f>IF(AND(I258=1,H258="OK",COUNTIFS($B$10:$B$309,B258,$H$10:$H$309,"&lt;&gt;OK")=0),SUMIFS($G$10:$G$309,$B$10:$B$309,B258),"")</x:f>
      </x:c>
      <x:c r="K258" s="15" t="str">
        <x:f>IF(ISNUMBER(J258),SUMIFS('Cobros'!$D$10:$D$309,'Cobros'!$B$10:$B$309,B258,'Cobros'!$E$10:$E$309,"OK"),"")</x:f>
      </x:c>
      <x:c r="L258" s="15" t="str">
        <x:f>IF(ISNUMBER(J258),MAX(ROUND(J258-K258,2),0),"")</x:f>
      </x:c>
      <x:c r="M258" s="15" t="str">
        <x:f>IF(ISNUMBER(J258),MAX(ROUND(K258-J258,2),0),"")</x:f>
      </x:c>
      <x:c r="N258" s="9" t="str">
        <x:f>IF(B258="","",IF(COUNTIFS($B$10:$B$309,B258,$H$10:$H$309,"&lt;&gt;OK")&gt;0,"Revisar ticket",IF(I258&lt;&gt;1,"Ver primera línea",IF(M258&gt;0,"Exceso de cobro",IF(L258=0,"Cobrado",IF(K258&gt;0,"Cobro parcial","Pendiente"))))))</x:f>
      </x:c>
    </x:row>
    <x:row r="259" ht="30" customHeight="1">
      <x:c r="A259" s="11"/>
      <x:c r="B259" s="12"/>
      <x:c r="C259" s="10"/>
      <x:c r="D259" s="13"/>
      <x:c r="E259" s="14"/>
      <x:c r="F259" s="14"/>
      <x:c r="G259" s="15" t="str">
        <x:f>IF(H259="OK",ROUND(D259*E259-F259,2),"")</x:f>
      </x:c>
      <x:c r="H259" s="9" t="str">
        <x:f>IF(COUNTA(A259:F259)=0,"",IF(NOT(ISNUMBER(A259)),"Fecha no válida",IF(OR(A259&lt;DATE(2000,1,1),A259&gt;DATE(2099,12,31),A259&lt;&gt;INT(A259)),"Fecha no válida",IF(OR(B259="",B259&lt;&gt;TRIM(B259),ISNUMBER(SEARCH("~*",B259)),ISNUMBER(SEARCH("~?",B259)),ISNUMBER(SEARCH("~~",B259))),"Revisa número venta",IF(COUNTIFS($B$10:$B$309,B259,$A$10:$A$309,"&lt;&gt;"&amp;A259)&gt;0,"Fechas distintas ticket",IF(C259="","Falta producto",IF(OR(NOT(ISNUMBER(D259)),D259&lt;=0),"Cantidad no válida",IF(OR(ISBLANK(E259),NOT(ISNUMBER(E259)),E259&lt;0),"Precio no válido",IF(OR(ISBLANK(F259),NOT(ISNUMBER(F259)),F259&lt;0,F259&gt;ROUND(D259*E259,2)),"Descuento no válido","OK")))))))))</x:f>
      </x:c>
      <x:c r="I259" s="9" t="n">
        <x:f>IF(B259="",0,IF(AND(COUNTIFS($B$10:B259,B259)=1,COUNTIFS($B$10:$B$309,B259,$H$10:$H$309,"&lt;&gt;OK")=0),1,0))</x:f>
        <x:v>0</x:v>
      </x:c>
      <x:c r="J259" s="15" t="str">
        <x:f>IF(AND(I259=1,H259="OK",COUNTIFS($B$10:$B$309,B259,$H$10:$H$309,"&lt;&gt;OK")=0),SUMIFS($G$10:$G$309,$B$10:$B$309,B259),"")</x:f>
      </x:c>
      <x:c r="K259" s="15" t="str">
        <x:f>IF(ISNUMBER(J259),SUMIFS('Cobros'!$D$10:$D$309,'Cobros'!$B$10:$B$309,B259,'Cobros'!$E$10:$E$309,"OK"),"")</x:f>
      </x:c>
      <x:c r="L259" s="15" t="str">
        <x:f>IF(ISNUMBER(J259),MAX(ROUND(J259-K259,2),0),"")</x:f>
      </x:c>
      <x:c r="M259" s="15" t="str">
        <x:f>IF(ISNUMBER(J259),MAX(ROUND(K259-J259,2),0),"")</x:f>
      </x:c>
      <x:c r="N259" s="9" t="str">
        <x:f>IF(B259="","",IF(COUNTIFS($B$10:$B$309,B259,$H$10:$H$309,"&lt;&gt;OK")&gt;0,"Revisar ticket",IF(I259&lt;&gt;1,"Ver primera línea",IF(M259&gt;0,"Exceso de cobro",IF(L259=0,"Cobrado",IF(K259&gt;0,"Cobro parcial","Pendiente"))))))</x:f>
      </x:c>
    </x:row>
    <x:row r="260" ht="30" customHeight="1">
      <x:c r="A260" s="11"/>
      <x:c r="B260" s="12"/>
      <x:c r="C260" s="10"/>
      <x:c r="D260" s="13"/>
      <x:c r="E260" s="14"/>
      <x:c r="F260" s="14"/>
      <x:c r="G260" s="15" t="str">
        <x:f>IF(H260="OK",ROUND(D260*E260-F260,2),"")</x:f>
      </x:c>
      <x:c r="H260" s="9" t="str">
        <x:f>IF(COUNTA(A260:F260)=0,"",IF(NOT(ISNUMBER(A260)),"Fecha no válida",IF(OR(A260&lt;DATE(2000,1,1),A260&gt;DATE(2099,12,31),A260&lt;&gt;INT(A260)),"Fecha no válida",IF(OR(B260="",B260&lt;&gt;TRIM(B260),ISNUMBER(SEARCH("~*",B260)),ISNUMBER(SEARCH("~?",B260)),ISNUMBER(SEARCH("~~",B260))),"Revisa número venta",IF(COUNTIFS($B$10:$B$309,B260,$A$10:$A$309,"&lt;&gt;"&amp;A260)&gt;0,"Fechas distintas ticket",IF(C260="","Falta producto",IF(OR(NOT(ISNUMBER(D260)),D260&lt;=0),"Cantidad no válida",IF(OR(ISBLANK(E260),NOT(ISNUMBER(E260)),E260&lt;0),"Precio no válido",IF(OR(ISBLANK(F260),NOT(ISNUMBER(F260)),F260&lt;0,F260&gt;ROUND(D260*E260,2)),"Descuento no válido","OK")))))))))</x:f>
      </x:c>
      <x:c r="I260" s="9" t="n">
        <x:f>IF(B260="",0,IF(AND(COUNTIFS($B$10:B260,B260)=1,COUNTIFS($B$10:$B$309,B260,$H$10:$H$309,"&lt;&gt;OK")=0),1,0))</x:f>
        <x:v>0</x:v>
      </x:c>
      <x:c r="J260" s="15" t="str">
        <x:f>IF(AND(I260=1,H260="OK",COUNTIFS($B$10:$B$309,B260,$H$10:$H$309,"&lt;&gt;OK")=0),SUMIFS($G$10:$G$309,$B$10:$B$309,B260),"")</x:f>
      </x:c>
      <x:c r="K260" s="15" t="str">
        <x:f>IF(ISNUMBER(J260),SUMIFS('Cobros'!$D$10:$D$309,'Cobros'!$B$10:$B$309,B260,'Cobros'!$E$10:$E$309,"OK"),"")</x:f>
      </x:c>
      <x:c r="L260" s="15" t="str">
        <x:f>IF(ISNUMBER(J260),MAX(ROUND(J260-K260,2),0),"")</x:f>
      </x:c>
      <x:c r="M260" s="15" t="str">
        <x:f>IF(ISNUMBER(J260),MAX(ROUND(K260-J260,2),0),"")</x:f>
      </x:c>
      <x:c r="N260" s="9" t="str">
        <x:f>IF(B260="","",IF(COUNTIFS($B$10:$B$309,B260,$H$10:$H$309,"&lt;&gt;OK")&gt;0,"Revisar ticket",IF(I260&lt;&gt;1,"Ver primera línea",IF(M260&gt;0,"Exceso de cobro",IF(L260=0,"Cobrado",IF(K260&gt;0,"Cobro parcial","Pendiente"))))))</x:f>
      </x:c>
    </x:row>
    <x:row r="261" ht="30" customHeight="1">
      <x:c r="A261" s="11"/>
      <x:c r="B261" s="12"/>
      <x:c r="C261" s="10"/>
      <x:c r="D261" s="13"/>
      <x:c r="E261" s="14"/>
      <x:c r="F261" s="14"/>
      <x:c r="G261" s="15" t="str">
        <x:f>IF(H261="OK",ROUND(D261*E261-F261,2),"")</x:f>
      </x:c>
      <x:c r="H261" s="9" t="str">
        <x:f>IF(COUNTA(A261:F261)=0,"",IF(NOT(ISNUMBER(A261)),"Fecha no válida",IF(OR(A261&lt;DATE(2000,1,1),A261&gt;DATE(2099,12,31),A261&lt;&gt;INT(A261)),"Fecha no válida",IF(OR(B261="",B261&lt;&gt;TRIM(B261),ISNUMBER(SEARCH("~*",B261)),ISNUMBER(SEARCH("~?",B261)),ISNUMBER(SEARCH("~~",B261))),"Revisa número venta",IF(COUNTIFS($B$10:$B$309,B261,$A$10:$A$309,"&lt;&gt;"&amp;A261)&gt;0,"Fechas distintas ticket",IF(C261="","Falta producto",IF(OR(NOT(ISNUMBER(D261)),D261&lt;=0),"Cantidad no válida",IF(OR(ISBLANK(E261),NOT(ISNUMBER(E261)),E261&lt;0),"Precio no válido",IF(OR(ISBLANK(F261),NOT(ISNUMBER(F261)),F261&lt;0,F261&gt;ROUND(D261*E261,2)),"Descuento no válido","OK")))))))))</x:f>
      </x:c>
      <x:c r="I261" s="9" t="n">
        <x:f>IF(B261="",0,IF(AND(COUNTIFS($B$10:B261,B261)=1,COUNTIFS($B$10:$B$309,B261,$H$10:$H$309,"&lt;&gt;OK")=0),1,0))</x:f>
        <x:v>0</x:v>
      </x:c>
      <x:c r="J261" s="15" t="str">
        <x:f>IF(AND(I261=1,H261="OK",COUNTIFS($B$10:$B$309,B261,$H$10:$H$309,"&lt;&gt;OK")=0),SUMIFS($G$10:$G$309,$B$10:$B$309,B261),"")</x:f>
      </x:c>
      <x:c r="K261" s="15" t="str">
        <x:f>IF(ISNUMBER(J261),SUMIFS('Cobros'!$D$10:$D$309,'Cobros'!$B$10:$B$309,B261,'Cobros'!$E$10:$E$309,"OK"),"")</x:f>
      </x:c>
      <x:c r="L261" s="15" t="str">
        <x:f>IF(ISNUMBER(J261),MAX(ROUND(J261-K261,2),0),"")</x:f>
      </x:c>
      <x:c r="M261" s="15" t="str">
        <x:f>IF(ISNUMBER(J261),MAX(ROUND(K261-J261,2),0),"")</x:f>
      </x:c>
      <x:c r="N261" s="9" t="str">
        <x:f>IF(B261="","",IF(COUNTIFS($B$10:$B$309,B261,$H$10:$H$309,"&lt;&gt;OK")&gt;0,"Revisar ticket",IF(I261&lt;&gt;1,"Ver primera línea",IF(M261&gt;0,"Exceso de cobro",IF(L261=0,"Cobrado",IF(K261&gt;0,"Cobro parcial","Pendiente"))))))</x:f>
      </x:c>
    </x:row>
    <x:row r="262" ht="30" customHeight="1">
      <x:c r="A262" s="11"/>
      <x:c r="B262" s="12"/>
      <x:c r="C262" s="10"/>
      <x:c r="D262" s="13"/>
      <x:c r="E262" s="14"/>
      <x:c r="F262" s="14"/>
      <x:c r="G262" s="15" t="str">
        <x:f>IF(H262="OK",ROUND(D262*E262-F262,2),"")</x:f>
      </x:c>
      <x:c r="H262" s="9" t="str">
        <x:f>IF(COUNTA(A262:F262)=0,"",IF(NOT(ISNUMBER(A262)),"Fecha no válida",IF(OR(A262&lt;DATE(2000,1,1),A262&gt;DATE(2099,12,31),A262&lt;&gt;INT(A262)),"Fecha no válida",IF(OR(B262="",B262&lt;&gt;TRIM(B262),ISNUMBER(SEARCH("~*",B262)),ISNUMBER(SEARCH("~?",B262)),ISNUMBER(SEARCH("~~",B262))),"Revisa número venta",IF(COUNTIFS($B$10:$B$309,B262,$A$10:$A$309,"&lt;&gt;"&amp;A262)&gt;0,"Fechas distintas ticket",IF(C262="","Falta producto",IF(OR(NOT(ISNUMBER(D262)),D262&lt;=0),"Cantidad no válida",IF(OR(ISBLANK(E262),NOT(ISNUMBER(E262)),E262&lt;0),"Precio no válido",IF(OR(ISBLANK(F262),NOT(ISNUMBER(F262)),F262&lt;0,F262&gt;ROUND(D262*E262,2)),"Descuento no válido","OK")))))))))</x:f>
      </x:c>
      <x:c r="I262" s="9" t="n">
        <x:f>IF(B262="",0,IF(AND(COUNTIFS($B$10:B262,B262)=1,COUNTIFS($B$10:$B$309,B262,$H$10:$H$309,"&lt;&gt;OK")=0),1,0))</x:f>
        <x:v>0</x:v>
      </x:c>
      <x:c r="J262" s="15" t="str">
        <x:f>IF(AND(I262=1,H262="OK",COUNTIFS($B$10:$B$309,B262,$H$10:$H$309,"&lt;&gt;OK")=0),SUMIFS($G$10:$G$309,$B$10:$B$309,B262),"")</x:f>
      </x:c>
      <x:c r="K262" s="15" t="str">
        <x:f>IF(ISNUMBER(J262),SUMIFS('Cobros'!$D$10:$D$309,'Cobros'!$B$10:$B$309,B262,'Cobros'!$E$10:$E$309,"OK"),"")</x:f>
      </x:c>
      <x:c r="L262" s="15" t="str">
        <x:f>IF(ISNUMBER(J262),MAX(ROUND(J262-K262,2),0),"")</x:f>
      </x:c>
      <x:c r="M262" s="15" t="str">
        <x:f>IF(ISNUMBER(J262),MAX(ROUND(K262-J262,2),0),"")</x:f>
      </x:c>
      <x:c r="N262" s="9" t="str">
        <x:f>IF(B262="","",IF(COUNTIFS($B$10:$B$309,B262,$H$10:$H$309,"&lt;&gt;OK")&gt;0,"Revisar ticket",IF(I262&lt;&gt;1,"Ver primera línea",IF(M262&gt;0,"Exceso de cobro",IF(L262=0,"Cobrado",IF(K262&gt;0,"Cobro parcial","Pendiente"))))))</x:f>
      </x:c>
    </x:row>
    <x:row r="263" ht="30" customHeight="1">
      <x:c r="A263" s="11"/>
      <x:c r="B263" s="12"/>
      <x:c r="C263" s="10"/>
      <x:c r="D263" s="13"/>
      <x:c r="E263" s="14"/>
      <x:c r="F263" s="14"/>
      <x:c r="G263" s="15" t="str">
        <x:f>IF(H263="OK",ROUND(D263*E263-F263,2),"")</x:f>
      </x:c>
      <x:c r="H263" s="9" t="str">
        <x:f>IF(COUNTA(A263:F263)=0,"",IF(NOT(ISNUMBER(A263)),"Fecha no válida",IF(OR(A263&lt;DATE(2000,1,1),A263&gt;DATE(2099,12,31),A263&lt;&gt;INT(A263)),"Fecha no válida",IF(OR(B263="",B263&lt;&gt;TRIM(B263),ISNUMBER(SEARCH("~*",B263)),ISNUMBER(SEARCH("~?",B263)),ISNUMBER(SEARCH("~~",B263))),"Revisa número venta",IF(COUNTIFS($B$10:$B$309,B263,$A$10:$A$309,"&lt;&gt;"&amp;A263)&gt;0,"Fechas distintas ticket",IF(C263="","Falta producto",IF(OR(NOT(ISNUMBER(D263)),D263&lt;=0),"Cantidad no válida",IF(OR(ISBLANK(E263),NOT(ISNUMBER(E263)),E263&lt;0),"Precio no válido",IF(OR(ISBLANK(F263),NOT(ISNUMBER(F263)),F263&lt;0,F263&gt;ROUND(D263*E263,2)),"Descuento no válido","OK")))))))))</x:f>
      </x:c>
      <x:c r="I263" s="9" t="n">
        <x:f>IF(B263="",0,IF(AND(COUNTIFS($B$10:B263,B263)=1,COUNTIFS($B$10:$B$309,B263,$H$10:$H$309,"&lt;&gt;OK")=0),1,0))</x:f>
        <x:v>0</x:v>
      </x:c>
      <x:c r="J263" s="15" t="str">
        <x:f>IF(AND(I263=1,H263="OK",COUNTIFS($B$10:$B$309,B263,$H$10:$H$309,"&lt;&gt;OK")=0),SUMIFS($G$10:$G$309,$B$10:$B$309,B263),"")</x:f>
      </x:c>
      <x:c r="K263" s="15" t="str">
        <x:f>IF(ISNUMBER(J263),SUMIFS('Cobros'!$D$10:$D$309,'Cobros'!$B$10:$B$309,B263,'Cobros'!$E$10:$E$309,"OK"),"")</x:f>
      </x:c>
      <x:c r="L263" s="15" t="str">
        <x:f>IF(ISNUMBER(J263),MAX(ROUND(J263-K263,2),0),"")</x:f>
      </x:c>
      <x:c r="M263" s="15" t="str">
        <x:f>IF(ISNUMBER(J263),MAX(ROUND(K263-J263,2),0),"")</x:f>
      </x:c>
      <x:c r="N263" s="9" t="str">
        <x:f>IF(B263="","",IF(COUNTIFS($B$10:$B$309,B263,$H$10:$H$309,"&lt;&gt;OK")&gt;0,"Revisar ticket",IF(I263&lt;&gt;1,"Ver primera línea",IF(M263&gt;0,"Exceso de cobro",IF(L263=0,"Cobrado",IF(K263&gt;0,"Cobro parcial","Pendiente"))))))</x:f>
      </x:c>
    </x:row>
    <x:row r="264" ht="30" customHeight="1">
      <x:c r="A264" s="11"/>
      <x:c r="B264" s="12"/>
      <x:c r="C264" s="10"/>
      <x:c r="D264" s="13"/>
      <x:c r="E264" s="14"/>
      <x:c r="F264" s="14"/>
      <x:c r="G264" s="15" t="str">
        <x:f>IF(H264="OK",ROUND(D264*E264-F264,2),"")</x:f>
      </x:c>
      <x:c r="H264" s="9" t="str">
        <x:f>IF(COUNTA(A264:F264)=0,"",IF(NOT(ISNUMBER(A264)),"Fecha no válida",IF(OR(A264&lt;DATE(2000,1,1),A264&gt;DATE(2099,12,31),A264&lt;&gt;INT(A264)),"Fecha no válida",IF(OR(B264="",B264&lt;&gt;TRIM(B264),ISNUMBER(SEARCH("~*",B264)),ISNUMBER(SEARCH("~?",B264)),ISNUMBER(SEARCH("~~",B264))),"Revisa número venta",IF(COUNTIFS($B$10:$B$309,B264,$A$10:$A$309,"&lt;&gt;"&amp;A264)&gt;0,"Fechas distintas ticket",IF(C264="","Falta producto",IF(OR(NOT(ISNUMBER(D264)),D264&lt;=0),"Cantidad no válida",IF(OR(ISBLANK(E264),NOT(ISNUMBER(E264)),E264&lt;0),"Precio no válido",IF(OR(ISBLANK(F264),NOT(ISNUMBER(F264)),F264&lt;0,F264&gt;ROUND(D264*E264,2)),"Descuento no válido","OK")))))))))</x:f>
      </x:c>
      <x:c r="I264" s="9" t="n">
        <x:f>IF(B264="",0,IF(AND(COUNTIFS($B$10:B264,B264)=1,COUNTIFS($B$10:$B$309,B264,$H$10:$H$309,"&lt;&gt;OK")=0),1,0))</x:f>
        <x:v>0</x:v>
      </x:c>
      <x:c r="J264" s="15" t="str">
        <x:f>IF(AND(I264=1,H264="OK",COUNTIFS($B$10:$B$309,B264,$H$10:$H$309,"&lt;&gt;OK")=0),SUMIFS($G$10:$G$309,$B$10:$B$309,B264),"")</x:f>
      </x:c>
      <x:c r="K264" s="15" t="str">
        <x:f>IF(ISNUMBER(J264),SUMIFS('Cobros'!$D$10:$D$309,'Cobros'!$B$10:$B$309,B264,'Cobros'!$E$10:$E$309,"OK"),"")</x:f>
      </x:c>
      <x:c r="L264" s="15" t="str">
        <x:f>IF(ISNUMBER(J264),MAX(ROUND(J264-K264,2),0),"")</x:f>
      </x:c>
      <x:c r="M264" s="15" t="str">
        <x:f>IF(ISNUMBER(J264),MAX(ROUND(K264-J264,2),0),"")</x:f>
      </x:c>
      <x:c r="N264" s="9" t="str">
        <x:f>IF(B264="","",IF(COUNTIFS($B$10:$B$309,B264,$H$10:$H$309,"&lt;&gt;OK")&gt;0,"Revisar ticket",IF(I264&lt;&gt;1,"Ver primera línea",IF(M264&gt;0,"Exceso de cobro",IF(L264=0,"Cobrado",IF(K264&gt;0,"Cobro parcial","Pendiente"))))))</x:f>
      </x:c>
    </x:row>
    <x:row r="265" ht="30" customHeight="1">
      <x:c r="A265" s="11"/>
      <x:c r="B265" s="12"/>
      <x:c r="C265" s="10"/>
      <x:c r="D265" s="13"/>
      <x:c r="E265" s="14"/>
      <x:c r="F265" s="14"/>
      <x:c r="G265" s="15" t="str">
        <x:f>IF(H265="OK",ROUND(D265*E265-F265,2),"")</x:f>
      </x:c>
      <x:c r="H265" s="9" t="str">
        <x:f>IF(COUNTA(A265:F265)=0,"",IF(NOT(ISNUMBER(A265)),"Fecha no válida",IF(OR(A265&lt;DATE(2000,1,1),A265&gt;DATE(2099,12,31),A265&lt;&gt;INT(A265)),"Fecha no válida",IF(OR(B265="",B265&lt;&gt;TRIM(B265),ISNUMBER(SEARCH("~*",B265)),ISNUMBER(SEARCH("~?",B265)),ISNUMBER(SEARCH("~~",B265))),"Revisa número venta",IF(COUNTIFS($B$10:$B$309,B265,$A$10:$A$309,"&lt;&gt;"&amp;A265)&gt;0,"Fechas distintas ticket",IF(C265="","Falta producto",IF(OR(NOT(ISNUMBER(D265)),D265&lt;=0),"Cantidad no válida",IF(OR(ISBLANK(E265),NOT(ISNUMBER(E265)),E265&lt;0),"Precio no válido",IF(OR(ISBLANK(F265),NOT(ISNUMBER(F265)),F265&lt;0,F265&gt;ROUND(D265*E265,2)),"Descuento no válido","OK")))))))))</x:f>
      </x:c>
      <x:c r="I265" s="9" t="n">
        <x:f>IF(B265="",0,IF(AND(COUNTIFS($B$10:B265,B265)=1,COUNTIFS($B$10:$B$309,B265,$H$10:$H$309,"&lt;&gt;OK")=0),1,0))</x:f>
        <x:v>0</x:v>
      </x:c>
      <x:c r="J265" s="15" t="str">
        <x:f>IF(AND(I265=1,H265="OK",COUNTIFS($B$10:$B$309,B265,$H$10:$H$309,"&lt;&gt;OK")=0),SUMIFS($G$10:$G$309,$B$10:$B$309,B265),"")</x:f>
      </x:c>
      <x:c r="K265" s="15" t="str">
        <x:f>IF(ISNUMBER(J265),SUMIFS('Cobros'!$D$10:$D$309,'Cobros'!$B$10:$B$309,B265,'Cobros'!$E$10:$E$309,"OK"),"")</x:f>
      </x:c>
      <x:c r="L265" s="15" t="str">
        <x:f>IF(ISNUMBER(J265),MAX(ROUND(J265-K265,2),0),"")</x:f>
      </x:c>
      <x:c r="M265" s="15" t="str">
        <x:f>IF(ISNUMBER(J265),MAX(ROUND(K265-J265,2),0),"")</x:f>
      </x:c>
      <x:c r="N265" s="9" t="str">
        <x:f>IF(B265="","",IF(COUNTIFS($B$10:$B$309,B265,$H$10:$H$309,"&lt;&gt;OK")&gt;0,"Revisar ticket",IF(I265&lt;&gt;1,"Ver primera línea",IF(M265&gt;0,"Exceso de cobro",IF(L265=0,"Cobrado",IF(K265&gt;0,"Cobro parcial","Pendiente"))))))</x:f>
      </x:c>
    </x:row>
    <x:row r="266" ht="30" customHeight="1">
      <x:c r="A266" s="11"/>
      <x:c r="B266" s="12"/>
      <x:c r="C266" s="10"/>
      <x:c r="D266" s="13"/>
      <x:c r="E266" s="14"/>
      <x:c r="F266" s="14"/>
      <x:c r="G266" s="15" t="str">
        <x:f>IF(H266="OK",ROUND(D266*E266-F266,2),"")</x:f>
      </x:c>
      <x:c r="H266" s="9" t="str">
        <x:f>IF(COUNTA(A266:F266)=0,"",IF(NOT(ISNUMBER(A266)),"Fecha no válida",IF(OR(A266&lt;DATE(2000,1,1),A266&gt;DATE(2099,12,31),A266&lt;&gt;INT(A266)),"Fecha no válida",IF(OR(B266="",B266&lt;&gt;TRIM(B266),ISNUMBER(SEARCH("~*",B266)),ISNUMBER(SEARCH("~?",B266)),ISNUMBER(SEARCH("~~",B266))),"Revisa número venta",IF(COUNTIFS($B$10:$B$309,B266,$A$10:$A$309,"&lt;&gt;"&amp;A266)&gt;0,"Fechas distintas ticket",IF(C266="","Falta producto",IF(OR(NOT(ISNUMBER(D266)),D266&lt;=0),"Cantidad no válida",IF(OR(ISBLANK(E266),NOT(ISNUMBER(E266)),E266&lt;0),"Precio no válido",IF(OR(ISBLANK(F266),NOT(ISNUMBER(F266)),F266&lt;0,F266&gt;ROUND(D266*E266,2)),"Descuento no válido","OK")))))))))</x:f>
      </x:c>
      <x:c r="I266" s="9" t="n">
        <x:f>IF(B266="",0,IF(AND(COUNTIFS($B$10:B266,B266)=1,COUNTIFS($B$10:$B$309,B266,$H$10:$H$309,"&lt;&gt;OK")=0),1,0))</x:f>
        <x:v>0</x:v>
      </x:c>
      <x:c r="J266" s="15" t="str">
        <x:f>IF(AND(I266=1,H266="OK",COUNTIFS($B$10:$B$309,B266,$H$10:$H$309,"&lt;&gt;OK")=0),SUMIFS($G$10:$G$309,$B$10:$B$309,B266),"")</x:f>
      </x:c>
      <x:c r="K266" s="15" t="str">
        <x:f>IF(ISNUMBER(J266),SUMIFS('Cobros'!$D$10:$D$309,'Cobros'!$B$10:$B$309,B266,'Cobros'!$E$10:$E$309,"OK"),"")</x:f>
      </x:c>
      <x:c r="L266" s="15" t="str">
        <x:f>IF(ISNUMBER(J266),MAX(ROUND(J266-K266,2),0),"")</x:f>
      </x:c>
      <x:c r="M266" s="15" t="str">
        <x:f>IF(ISNUMBER(J266),MAX(ROUND(K266-J266,2),0),"")</x:f>
      </x:c>
      <x:c r="N266" s="9" t="str">
        <x:f>IF(B266="","",IF(COUNTIFS($B$10:$B$309,B266,$H$10:$H$309,"&lt;&gt;OK")&gt;0,"Revisar ticket",IF(I266&lt;&gt;1,"Ver primera línea",IF(M266&gt;0,"Exceso de cobro",IF(L266=0,"Cobrado",IF(K266&gt;0,"Cobro parcial","Pendiente"))))))</x:f>
      </x:c>
    </x:row>
    <x:row r="267" ht="30" customHeight="1">
      <x:c r="A267" s="11"/>
      <x:c r="B267" s="12"/>
      <x:c r="C267" s="10"/>
      <x:c r="D267" s="13"/>
      <x:c r="E267" s="14"/>
      <x:c r="F267" s="14"/>
      <x:c r="G267" s="15" t="str">
        <x:f>IF(H267="OK",ROUND(D267*E267-F267,2),"")</x:f>
      </x:c>
      <x:c r="H267" s="9" t="str">
        <x:f>IF(COUNTA(A267:F267)=0,"",IF(NOT(ISNUMBER(A267)),"Fecha no válida",IF(OR(A267&lt;DATE(2000,1,1),A267&gt;DATE(2099,12,31),A267&lt;&gt;INT(A267)),"Fecha no válida",IF(OR(B267="",B267&lt;&gt;TRIM(B267),ISNUMBER(SEARCH("~*",B267)),ISNUMBER(SEARCH("~?",B267)),ISNUMBER(SEARCH("~~",B267))),"Revisa número venta",IF(COUNTIFS($B$10:$B$309,B267,$A$10:$A$309,"&lt;&gt;"&amp;A267)&gt;0,"Fechas distintas ticket",IF(C267="","Falta producto",IF(OR(NOT(ISNUMBER(D267)),D267&lt;=0),"Cantidad no válida",IF(OR(ISBLANK(E267),NOT(ISNUMBER(E267)),E267&lt;0),"Precio no válido",IF(OR(ISBLANK(F267),NOT(ISNUMBER(F267)),F267&lt;0,F267&gt;ROUND(D267*E267,2)),"Descuento no válido","OK")))))))))</x:f>
      </x:c>
      <x:c r="I267" s="9" t="n">
        <x:f>IF(B267="",0,IF(AND(COUNTIFS($B$10:B267,B267)=1,COUNTIFS($B$10:$B$309,B267,$H$10:$H$309,"&lt;&gt;OK")=0),1,0))</x:f>
        <x:v>0</x:v>
      </x:c>
      <x:c r="J267" s="15" t="str">
        <x:f>IF(AND(I267=1,H267="OK",COUNTIFS($B$10:$B$309,B267,$H$10:$H$309,"&lt;&gt;OK")=0),SUMIFS($G$10:$G$309,$B$10:$B$309,B267),"")</x:f>
      </x:c>
      <x:c r="K267" s="15" t="str">
        <x:f>IF(ISNUMBER(J267),SUMIFS('Cobros'!$D$10:$D$309,'Cobros'!$B$10:$B$309,B267,'Cobros'!$E$10:$E$309,"OK"),"")</x:f>
      </x:c>
      <x:c r="L267" s="15" t="str">
        <x:f>IF(ISNUMBER(J267),MAX(ROUND(J267-K267,2),0),"")</x:f>
      </x:c>
      <x:c r="M267" s="15" t="str">
        <x:f>IF(ISNUMBER(J267),MAX(ROUND(K267-J267,2),0),"")</x:f>
      </x:c>
      <x:c r="N267" s="9" t="str">
        <x:f>IF(B267="","",IF(COUNTIFS($B$10:$B$309,B267,$H$10:$H$309,"&lt;&gt;OK")&gt;0,"Revisar ticket",IF(I267&lt;&gt;1,"Ver primera línea",IF(M267&gt;0,"Exceso de cobro",IF(L267=0,"Cobrado",IF(K267&gt;0,"Cobro parcial","Pendiente"))))))</x:f>
      </x:c>
    </x:row>
    <x:row r="268" ht="30" customHeight="1">
      <x:c r="A268" s="11"/>
      <x:c r="B268" s="12"/>
      <x:c r="C268" s="10"/>
      <x:c r="D268" s="13"/>
      <x:c r="E268" s="14"/>
      <x:c r="F268" s="14"/>
      <x:c r="G268" s="15" t="str">
        <x:f>IF(H268="OK",ROUND(D268*E268-F268,2),"")</x:f>
      </x:c>
      <x:c r="H268" s="9" t="str">
        <x:f>IF(COUNTA(A268:F268)=0,"",IF(NOT(ISNUMBER(A268)),"Fecha no válida",IF(OR(A268&lt;DATE(2000,1,1),A268&gt;DATE(2099,12,31),A268&lt;&gt;INT(A268)),"Fecha no válida",IF(OR(B268="",B268&lt;&gt;TRIM(B268),ISNUMBER(SEARCH("~*",B268)),ISNUMBER(SEARCH("~?",B268)),ISNUMBER(SEARCH("~~",B268))),"Revisa número venta",IF(COUNTIFS($B$10:$B$309,B268,$A$10:$A$309,"&lt;&gt;"&amp;A268)&gt;0,"Fechas distintas ticket",IF(C268="","Falta producto",IF(OR(NOT(ISNUMBER(D268)),D268&lt;=0),"Cantidad no válida",IF(OR(ISBLANK(E268),NOT(ISNUMBER(E268)),E268&lt;0),"Precio no válido",IF(OR(ISBLANK(F268),NOT(ISNUMBER(F268)),F268&lt;0,F268&gt;ROUND(D268*E268,2)),"Descuento no válido","OK")))))))))</x:f>
      </x:c>
      <x:c r="I268" s="9" t="n">
        <x:f>IF(B268="",0,IF(AND(COUNTIFS($B$10:B268,B268)=1,COUNTIFS($B$10:$B$309,B268,$H$10:$H$309,"&lt;&gt;OK")=0),1,0))</x:f>
        <x:v>0</x:v>
      </x:c>
      <x:c r="J268" s="15" t="str">
        <x:f>IF(AND(I268=1,H268="OK",COUNTIFS($B$10:$B$309,B268,$H$10:$H$309,"&lt;&gt;OK")=0),SUMIFS($G$10:$G$309,$B$10:$B$309,B268),"")</x:f>
      </x:c>
      <x:c r="K268" s="15" t="str">
        <x:f>IF(ISNUMBER(J268),SUMIFS('Cobros'!$D$10:$D$309,'Cobros'!$B$10:$B$309,B268,'Cobros'!$E$10:$E$309,"OK"),"")</x:f>
      </x:c>
      <x:c r="L268" s="15" t="str">
        <x:f>IF(ISNUMBER(J268),MAX(ROUND(J268-K268,2),0),"")</x:f>
      </x:c>
      <x:c r="M268" s="15" t="str">
        <x:f>IF(ISNUMBER(J268),MAX(ROUND(K268-J268,2),0),"")</x:f>
      </x:c>
      <x:c r="N268" s="9" t="str">
        <x:f>IF(B268="","",IF(COUNTIFS($B$10:$B$309,B268,$H$10:$H$309,"&lt;&gt;OK")&gt;0,"Revisar ticket",IF(I268&lt;&gt;1,"Ver primera línea",IF(M268&gt;0,"Exceso de cobro",IF(L268=0,"Cobrado",IF(K268&gt;0,"Cobro parcial","Pendiente"))))))</x:f>
      </x:c>
    </x:row>
    <x:row r="269" ht="30" customHeight="1">
      <x:c r="A269" s="11"/>
      <x:c r="B269" s="12"/>
      <x:c r="C269" s="10"/>
      <x:c r="D269" s="13"/>
      <x:c r="E269" s="14"/>
      <x:c r="F269" s="14"/>
      <x:c r="G269" s="15" t="str">
        <x:f>IF(H269="OK",ROUND(D269*E269-F269,2),"")</x:f>
      </x:c>
      <x:c r="H269" s="9" t="str">
        <x:f>IF(COUNTA(A269:F269)=0,"",IF(NOT(ISNUMBER(A269)),"Fecha no válida",IF(OR(A269&lt;DATE(2000,1,1),A269&gt;DATE(2099,12,31),A269&lt;&gt;INT(A269)),"Fecha no válida",IF(OR(B269="",B269&lt;&gt;TRIM(B269),ISNUMBER(SEARCH("~*",B269)),ISNUMBER(SEARCH("~?",B269)),ISNUMBER(SEARCH("~~",B269))),"Revisa número venta",IF(COUNTIFS($B$10:$B$309,B269,$A$10:$A$309,"&lt;&gt;"&amp;A269)&gt;0,"Fechas distintas ticket",IF(C269="","Falta producto",IF(OR(NOT(ISNUMBER(D269)),D269&lt;=0),"Cantidad no válida",IF(OR(ISBLANK(E269),NOT(ISNUMBER(E269)),E269&lt;0),"Precio no válido",IF(OR(ISBLANK(F269),NOT(ISNUMBER(F269)),F269&lt;0,F269&gt;ROUND(D269*E269,2)),"Descuento no válido","OK")))))))))</x:f>
      </x:c>
      <x:c r="I269" s="9" t="n">
        <x:f>IF(B269="",0,IF(AND(COUNTIFS($B$10:B269,B269)=1,COUNTIFS($B$10:$B$309,B269,$H$10:$H$309,"&lt;&gt;OK")=0),1,0))</x:f>
        <x:v>0</x:v>
      </x:c>
      <x:c r="J269" s="15" t="str">
        <x:f>IF(AND(I269=1,H269="OK",COUNTIFS($B$10:$B$309,B269,$H$10:$H$309,"&lt;&gt;OK")=0),SUMIFS($G$10:$G$309,$B$10:$B$309,B269),"")</x:f>
      </x:c>
      <x:c r="K269" s="15" t="str">
        <x:f>IF(ISNUMBER(J269),SUMIFS('Cobros'!$D$10:$D$309,'Cobros'!$B$10:$B$309,B269,'Cobros'!$E$10:$E$309,"OK"),"")</x:f>
      </x:c>
      <x:c r="L269" s="15" t="str">
        <x:f>IF(ISNUMBER(J269),MAX(ROUND(J269-K269,2),0),"")</x:f>
      </x:c>
      <x:c r="M269" s="15" t="str">
        <x:f>IF(ISNUMBER(J269),MAX(ROUND(K269-J269,2),0),"")</x:f>
      </x:c>
      <x:c r="N269" s="9" t="str">
        <x:f>IF(B269="","",IF(COUNTIFS($B$10:$B$309,B269,$H$10:$H$309,"&lt;&gt;OK")&gt;0,"Revisar ticket",IF(I269&lt;&gt;1,"Ver primera línea",IF(M269&gt;0,"Exceso de cobro",IF(L269=0,"Cobrado",IF(K269&gt;0,"Cobro parcial","Pendiente"))))))</x:f>
      </x:c>
    </x:row>
    <x:row r="270" ht="30" customHeight="1">
      <x:c r="A270" s="11"/>
      <x:c r="B270" s="12"/>
      <x:c r="C270" s="10"/>
      <x:c r="D270" s="13"/>
      <x:c r="E270" s="14"/>
      <x:c r="F270" s="14"/>
      <x:c r="G270" s="15" t="str">
        <x:f>IF(H270="OK",ROUND(D270*E270-F270,2),"")</x:f>
      </x:c>
      <x:c r="H270" s="9" t="str">
        <x:f>IF(COUNTA(A270:F270)=0,"",IF(NOT(ISNUMBER(A270)),"Fecha no válida",IF(OR(A270&lt;DATE(2000,1,1),A270&gt;DATE(2099,12,31),A270&lt;&gt;INT(A270)),"Fecha no válida",IF(OR(B270="",B270&lt;&gt;TRIM(B270),ISNUMBER(SEARCH("~*",B270)),ISNUMBER(SEARCH("~?",B270)),ISNUMBER(SEARCH("~~",B270))),"Revisa número venta",IF(COUNTIFS($B$10:$B$309,B270,$A$10:$A$309,"&lt;&gt;"&amp;A270)&gt;0,"Fechas distintas ticket",IF(C270="","Falta producto",IF(OR(NOT(ISNUMBER(D270)),D270&lt;=0),"Cantidad no válida",IF(OR(ISBLANK(E270),NOT(ISNUMBER(E270)),E270&lt;0),"Precio no válido",IF(OR(ISBLANK(F270),NOT(ISNUMBER(F270)),F270&lt;0,F270&gt;ROUND(D270*E270,2)),"Descuento no válido","OK")))))))))</x:f>
      </x:c>
      <x:c r="I270" s="9" t="n">
        <x:f>IF(B270="",0,IF(AND(COUNTIFS($B$10:B270,B270)=1,COUNTIFS($B$10:$B$309,B270,$H$10:$H$309,"&lt;&gt;OK")=0),1,0))</x:f>
        <x:v>0</x:v>
      </x:c>
      <x:c r="J270" s="15" t="str">
        <x:f>IF(AND(I270=1,H270="OK",COUNTIFS($B$10:$B$309,B270,$H$10:$H$309,"&lt;&gt;OK")=0),SUMIFS($G$10:$G$309,$B$10:$B$309,B270),"")</x:f>
      </x:c>
      <x:c r="K270" s="15" t="str">
        <x:f>IF(ISNUMBER(J270),SUMIFS('Cobros'!$D$10:$D$309,'Cobros'!$B$10:$B$309,B270,'Cobros'!$E$10:$E$309,"OK"),"")</x:f>
      </x:c>
      <x:c r="L270" s="15" t="str">
        <x:f>IF(ISNUMBER(J270),MAX(ROUND(J270-K270,2),0),"")</x:f>
      </x:c>
      <x:c r="M270" s="15" t="str">
        <x:f>IF(ISNUMBER(J270),MAX(ROUND(K270-J270,2),0),"")</x:f>
      </x:c>
      <x:c r="N270" s="9" t="str">
        <x:f>IF(B270="","",IF(COUNTIFS($B$10:$B$309,B270,$H$10:$H$309,"&lt;&gt;OK")&gt;0,"Revisar ticket",IF(I270&lt;&gt;1,"Ver primera línea",IF(M270&gt;0,"Exceso de cobro",IF(L270=0,"Cobrado",IF(K270&gt;0,"Cobro parcial","Pendiente"))))))</x:f>
      </x:c>
    </x:row>
    <x:row r="271" ht="30" customHeight="1">
      <x:c r="A271" s="11"/>
      <x:c r="B271" s="12"/>
      <x:c r="C271" s="10"/>
      <x:c r="D271" s="13"/>
      <x:c r="E271" s="14"/>
      <x:c r="F271" s="14"/>
      <x:c r="G271" s="15" t="str">
        <x:f>IF(H271="OK",ROUND(D271*E271-F271,2),"")</x:f>
      </x:c>
      <x:c r="H271" s="9" t="str">
        <x:f>IF(COUNTA(A271:F271)=0,"",IF(NOT(ISNUMBER(A271)),"Fecha no válida",IF(OR(A271&lt;DATE(2000,1,1),A271&gt;DATE(2099,12,31),A271&lt;&gt;INT(A271)),"Fecha no válida",IF(OR(B271="",B271&lt;&gt;TRIM(B271),ISNUMBER(SEARCH("~*",B271)),ISNUMBER(SEARCH("~?",B271)),ISNUMBER(SEARCH("~~",B271))),"Revisa número venta",IF(COUNTIFS($B$10:$B$309,B271,$A$10:$A$309,"&lt;&gt;"&amp;A271)&gt;0,"Fechas distintas ticket",IF(C271="","Falta producto",IF(OR(NOT(ISNUMBER(D271)),D271&lt;=0),"Cantidad no válida",IF(OR(ISBLANK(E271),NOT(ISNUMBER(E271)),E271&lt;0),"Precio no válido",IF(OR(ISBLANK(F271),NOT(ISNUMBER(F271)),F271&lt;0,F271&gt;ROUND(D271*E271,2)),"Descuento no válido","OK")))))))))</x:f>
      </x:c>
      <x:c r="I271" s="9" t="n">
        <x:f>IF(B271="",0,IF(AND(COUNTIFS($B$10:B271,B271)=1,COUNTIFS($B$10:$B$309,B271,$H$10:$H$309,"&lt;&gt;OK")=0),1,0))</x:f>
        <x:v>0</x:v>
      </x:c>
      <x:c r="J271" s="15" t="str">
        <x:f>IF(AND(I271=1,H271="OK",COUNTIFS($B$10:$B$309,B271,$H$10:$H$309,"&lt;&gt;OK")=0),SUMIFS($G$10:$G$309,$B$10:$B$309,B271),"")</x:f>
      </x:c>
      <x:c r="K271" s="15" t="str">
        <x:f>IF(ISNUMBER(J271),SUMIFS('Cobros'!$D$10:$D$309,'Cobros'!$B$10:$B$309,B271,'Cobros'!$E$10:$E$309,"OK"),"")</x:f>
      </x:c>
      <x:c r="L271" s="15" t="str">
        <x:f>IF(ISNUMBER(J271),MAX(ROUND(J271-K271,2),0),"")</x:f>
      </x:c>
      <x:c r="M271" s="15" t="str">
        <x:f>IF(ISNUMBER(J271),MAX(ROUND(K271-J271,2),0),"")</x:f>
      </x:c>
      <x:c r="N271" s="9" t="str">
        <x:f>IF(B271="","",IF(COUNTIFS($B$10:$B$309,B271,$H$10:$H$309,"&lt;&gt;OK")&gt;0,"Revisar ticket",IF(I271&lt;&gt;1,"Ver primera línea",IF(M271&gt;0,"Exceso de cobro",IF(L271=0,"Cobrado",IF(K271&gt;0,"Cobro parcial","Pendiente"))))))</x:f>
      </x:c>
    </x:row>
    <x:row r="272" ht="30" customHeight="1">
      <x:c r="A272" s="11"/>
      <x:c r="B272" s="12"/>
      <x:c r="C272" s="10"/>
      <x:c r="D272" s="13"/>
      <x:c r="E272" s="14"/>
      <x:c r="F272" s="14"/>
      <x:c r="G272" s="15" t="str">
        <x:f>IF(H272="OK",ROUND(D272*E272-F272,2),"")</x:f>
      </x:c>
      <x:c r="H272" s="9" t="str">
        <x:f>IF(COUNTA(A272:F272)=0,"",IF(NOT(ISNUMBER(A272)),"Fecha no válida",IF(OR(A272&lt;DATE(2000,1,1),A272&gt;DATE(2099,12,31),A272&lt;&gt;INT(A272)),"Fecha no válida",IF(OR(B272="",B272&lt;&gt;TRIM(B272),ISNUMBER(SEARCH("~*",B272)),ISNUMBER(SEARCH("~?",B272)),ISNUMBER(SEARCH("~~",B272))),"Revisa número venta",IF(COUNTIFS($B$10:$B$309,B272,$A$10:$A$309,"&lt;&gt;"&amp;A272)&gt;0,"Fechas distintas ticket",IF(C272="","Falta producto",IF(OR(NOT(ISNUMBER(D272)),D272&lt;=0),"Cantidad no válida",IF(OR(ISBLANK(E272),NOT(ISNUMBER(E272)),E272&lt;0),"Precio no válido",IF(OR(ISBLANK(F272),NOT(ISNUMBER(F272)),F272&lt;0,F272&gt;ROUND(D272*E272,2)),"Descuento no válido","OK")))))))))</x:f>
      </x:c>
      <x:c r="I272" s="9" t="n">
        <x:f>IF(B272="",0,IF(AND(COUNTIFS($B$10:B272,B272)=1,COUNTIFS($B$10:$B$309,B272,$H$10:$H$309,"&lt;&gt;OK")=0),1,0))</x:f>
        <x:v>0</x:v>
      </x:c>
      <x:c r="J272" s="15" t="str">
        <x:f>IF(AND(I272=1,H272="OK",COUNTIFS($B$10:$B$309,B272,$H$10:$H$309,"&lt;&gt;OK")=0),SUMIFS($G$10:$G$309,$B$10:$B$309,B272),"")</x:f>
      </x:c>
      <x:c r="K272" s="15" t="str">
        <x:f>IF(ISNUMBER(J272),SUMIFS('Cobros'!$D$10:$D$309,'Cobros'!$B$10:$B$309,B272,'Cobros'!$E$10:$E$309,"OK"),"")</x:f>
      </x:c>
      <x:c r="L272" s="15" t="str">
        <x:f>IF(ISNUMBER(J272),MAX(ROUND(J272-K272,2),0),"")</x:f>
      </x:c>
      <x:c r="M272" s="15" t="str">
        <x:f>IF(ISNUMBER(J272),MAX(ROUND(K272-J272,2),0),"")</x:f>
      </x:c>
      <x:c r="N272" s="9" t="str">
        <x:f>IF(B272="","",IF(COUNTIFS($B$10:$B$309,B272,$H$10:$H$309,"&lt;&gt;OK")&gt;0,"Revisar ticket",IF(I272&lt;&gt;1,"Ver primera línea",IF(M272&gt;0,"Exceso de cobro",IF(L272=0,"Cobrado",IF(K272&gt;0,"Cobro parcial","Pendiente"))))))</x:f>
      </x:c>
    </x:row>
    <x:row r="273" ht="30" customHeight="1">
      <x:c r="A273" s="11"/>
      <x:c r="B273" s="12"/>
      <x:c r="C273" s="10"/>
      <x:c r="D273" s="13"/>
      <x:c r="E273" s="14"/>
      <x:c r="F273" s="14"/>
      <x:c r="G273" s="15" t="str">
        <x:f>IF(H273="OK",ROUND(D273*E273-F273,2),"")</x:f>
      </x:c>
      <x:c r="H273" s="9" t="str">
        <x:f>IF(COUNTA(A273:F273)=0,"",IF(NOT(ISNUMBER(A273)),"Fecha no válida",IF(OR(A273&lt;DATE(2000,1,1),A273&gt;DATE(2099,12,31),A273&lt;&gt;INT(A273)),"Fecha no válida",IF(OR(B273="",B273&lt;&gt;TRIM(B273),ISNUMBER(SEARCH("~*",B273)),ISNUMBER(SEARCH("~?",B273)),ISNUMBER(SEARCH("~~",B273))),"Revisa número venta",IF(COUNTIFS($B$10:$B$309,B273,$A$10:$A$309,"&lt;&gt;"&amp;A273)&gt;0,"Fechas distintas ticket",IF(C273="","Falta producto",IF(OR(NOT(ISNUMBER(D273)),D273&lt;=0),"Cantidad no válida",IF(OR(ISBLANK(E273),NOT(ISNUMBER(E273)),E273&lt;0),"Precio no válido",IF(OR(ISBLANK(F273),NOT(ISNUMBER(F273)),F273&lt;0,F273&gt;ROUND(D273*E273,2)),"Descuento no válido","OK")))))))))</x:f>
      </x:c>
      <x:c r="I273" s="9" t="n">
        <x:f>IF(B273="",0,IF(AND(COUNTIFS($B$10:B273,B273)=1,COUNTIFS($B$10:$B$309,B273,$H$10:$H$309,"&lt;&gt;OK")=0),1,0))</x:f>
        <x:v>0</x:v>
      </x:c>
      <x:c r="J273" s="15" t="str">
        <x:f>IF(AND(I273=1,H273="OK",COUNTIFS($B$10:$B$309,B273,$H$10:$H$309,"&lt;&gt;OK")=0),SUMIFS($G$10:$G$309,$B$10:$B$309,B273),"")</x:f>
      </x:c>
      <x:c r="K273" s="15" t="str">
        <x:f>IF(ISNUMBER(J273),SUMIFS('Cobros'!$D$10:$D$309,'Cobros'!$B$10:$B$309,B273,'Cobros'!$E$10:$E$309,"OK"),"")</x:f>
      </x:c>
      <x:c r="L273" s="15" t="str">
        <x:f>IF(ISNUMBER(J273),MAX(ROUND(J273-K273,2),0),"")</x:f>
      </x:c>
      <x:c r="M273" s="15" t="str">
        <x:f>IF(ISNUMBER(J273),MAX(ROUND(K273-J273,2),0),"")</x:f>
      </x:c>
      <x:c r="N273" s="9" t="str">
        <x:f>IF(B273="","",IF(COUNTIFS($B$10:$B$309,B273,$H$10:$H$309,"&lt;&gt;OK")&gt;0,"Revisar ticket",IF(I273&lt;&gt;1,"Ver primera línea",IF(M273&gt;0,"Exceso de cobro",IF(L273=0,"Cobrado",IF(K273&gt;0,"Cobro parcial","Pendiente"))))))</x:f>
      </x:c>
    </x:row>
    <x:row r="274" ht="30" customHeight="1">
      <x:c r="A274" s="11"/>
      <x:c r="B274" s="12"/>
      <x:c r="C274" s="10"/>
      <x:c r="D274" s="13"/>
      <x:c r="E274" s="14"/>
      <x:c r="F274" s="14"/>
      <x:c r="G274" s="15" t="str">
        <x:f>IF(H274="OK",ROUND(D274*E274-F274,2),"")</x:f>
      </x:c>
      <x:c r="H274" s="9" t="str">
        <x:f>IF(COUNTA(A274:F274)=0,"",IF(NOT(ISNUMBER(A274)),"Fecha no válida",IF(OR(A274&lt;DATE(2000,1,1),A274&gt;DATE(2099,12,31),A274&lt;&gt;INT(A274)),"Fecha no válida",IF(OR(B274="",B274&lt;&gt;TRIM(B274),ISNUMBER(SEARCH("~*",B274)),ISNUMBER(SEARCH("~?",B274)),ISNUMBER(SEARCH("~~",B274))),"Revisa número venta",IF(COUNTIFS($B$10:$B$309,B274,$A$10:$A$309,"&lt;&gt;"&amp;A274)&gt;0,"Fechas distintas ticket",IF(C274="","Falta producto",IF(OR(NOT(ISNUMBER(D274)),D274&lt;=0),"Cantidad no válida",IF(OR(ISBLANK(E274),NOT(ISNUMBER(E274)),E274&lt;0),"Precio no válido",IF(OR(ISBLANK(F274),NOT(ISNUMBER(F274)),F274&lt;0,F274&gt;ROUND(D274*E274,2)),"Descuento no válido","OK")))))))))</x:f>
      </x:c>
      <x:c r="I274" s="9" t="n">
        <x:f>IF(B274="",0,IF(AND(COUNTIFS($B$10:B274,B274)=1,COUNTIFS($B$10:$B$309,B274,$H$10:$H$309,"&lt;&gt;OK")=0),1,0))</x:f>
        <x:v>0</x:v>
      </x:c>
      <x:c r="J274" s="15" t="str">
        <x:f>IF(AND(I274=1,H274="OK",COUNTIFS($B$10:$B$309,B274,$H$10:$H$309,"&lt;&gt;OK")=0),SUMIFS($G$10:$G$309,$B$10:$B$309,B274),"")</x:f>
      </x:c>
      <x:c r="K274" s="15" t="str">
        <x:f>IF(ISNUMBER(J274),SUMIFS('Cobros'!$D$10:$D$309,'Cobros'!$B$10:$B$309,B274,'Cobros'!$E$10:$E$309,"OK"),"")</x:f>
      </x:c>
      <x:c r="L274" s="15" t="str">
        <x:f>IF(ISNUMBER(J274),MAX(ROUND(J274-K274,2),0),"")</x:f>
      </x:c>
      <x:c r="M274" s="15" t="str">
        <x:f>IF(ISNUMBER(J274),MAX(ROUND(K274-J274,2),0),"")</x:f>
      </x:c>
      <x:c r="N274" s="9" t="str">
        <x:f>IF(B274="","",IF(COUNTIFS($B$10:$B$309,B274,$H$10:$H$309,"&lt;&gt;OK")&gt;0,"Revisar ticket",IF(I274&lt;&gt;1,"Ver primera línea",IF(M274&gt;0,"Exceso de cobro",IF(L274=0,"Cobrado",IF(K274&gt;0,"Cobro parcial","Pendiente"))))))</x:f>
      </x:c>
    </x:row>
    <x:row r="275" ht="30" customHeight="1">
      <x:c r="A275" s="11"/>
      <x:c r="B275" s="12"/>
      <x:c r="C275" s="10"/>
      <x:c r="D275" s="13"/>
      <x:c r="E275" s="14"/>
      <x:c r="F275" s="14"/>
      <x:c r="G275" s="15" t="str">
        <x:f>IF(H275="OK",ROUND(D275*E275-F275,2),"")</x:f>
      </x:c>
      <x:c r="H275" s="9" t="str">
        <x:f>IF(COUNTA(A275:F275)=0,"",IF(NOT(ISNUMBER(A275)),"Fecha no válida",IF(OR(A275&lt;DATE(2000,1,1),A275&gt;DATE(2099,12,31),A275&lt;&gt;INT(A275)),"Fecha no válida",IF(OR(B275="",B275&lt;&gt;TRIM(B275),ISNUMBER(SEARCH("~*",B275)),ISNUMBER(SEARCH("~?",B275)),ISNUMBER(SEARCH("~~",B275))),"Revisa número venta",IF(COUNTIFS($B$10:$B$309,B275,$A$10:$A$309,"&lt;&gt;"&amp;A275)&gt;0,"Fechas distintas ticket",IF(C275="","Falta producto",IF(OR(NOT(ISNUMBER(D275)),D275&lt;=0),"Cantidad no válida",IF(OR(ISBLANK(E275),NOT(ISNUMBER(E275)),E275&lt;0),"Precio no válido",IF(OR(ISBLANK(F275),NOT(ISNUMBER(F275)),F275&lt;0,F275&gt;ROUND(D275*E275,2)),"Descuento no válido","OK")))))))))</x:f>
      </x:c>
      <x:c r="I275" s="9" t="n">
        <x:f>IF(B275="",0,IF(AND(COUNTIFS($B$10:B275,B275)=1,COUNTIFS($B$10:$B$309,B275,$H$10:$H$309,"&lt;&gt;OK")=0),1,0))</x:f>
        <x:v>0</x:v>
      </x:c>
      <x:c r="J275" s="15" t="str">
        <x:f>IF(AND(I275=1,H275="OK",COUNTIFS($B$10:$B$309,B275,$H$10:$H$309,"&lt;&gt;OK")=0),SUMIFS($G$10:$G$309,$B$10:$B$309,B275),"")</x:f>
      </x:c>
      <x:c r="K275" s="15" t="str">
        <x:f>IF(ISNUMBER(J275),SUMIFS('Cobros'!$D$10:$D$309,'Cobros'!$B$10:$B$309,B275,'Cobros'!$E$10:$E$309,"OK"),"")</x:f>
      </x:c>
      <x:c r="L275" s="15" t="str">
        <x:f>IF(ISNUMBER(J275),MAX(ROUND(J275-K275,2),0),"")</x:f>
      </x:c>
      <x:c r="M275" s="15" t="str">
        <x:f>IF(ISNUMBER(J275),MAX(ROUND(K275-J275,2),0),"")</x:f>
      </x:c>
      <x:c r="N275" s="9" t="str">
        <x:f>IF(B275="","",IF(COUNTIFS($B$10:$B$309,B275,$H$10:$H$309,"&lt;&gt;OK")&gt;0,"Revisar ticket",IF(I275&lt;&gt;1,"Ver primera línea",IF(M275&gt;0,"Exceso de cobro",IF(L275=0,"Cobrado",IF(K275&gt;0,"Cobro parcial","Pendiente"))))))</x:f>
      </x:c>
    </x:row>
    <x:row r="276" ht="30" customHeight="1">
      <x:c r="A276" s="11"/>
      <x:c r="B276" s="12"/>
      <x:c r="C276" s="10"/>
      <x:c r="D276" s="13"/>
      <x:c r="E276" s="14"/>
      <x:c r="F276" s="14"/>
      <x:c r="G276" s="15" t="str">
        <x:f>IF(H276="OK",ROUND(D276*E276-F276,2),"")</x:f>
      </x:c>
      <x:c r="H276" s="9" t="str">
        <x:f>IF(COUNTA(A276:F276)=0,"",IF(NOT(ISNUMBER(A276)),"Fecha no válida",IF(OR(A276&lt;DATE(2000,1,1),A276&gt;DATE(2099,12,31),A276&lt;&gt;INT(A276)),"Fecha no válida",IF(OR(B276="",B276&lt;&gt;TRIM(B276),ISNUMBER(SEARCH("~*",B276)),ISNUMBER(SEARCH("~?",B276)),ISNUMBER(SEARCH("~~",B276))),"Revisa número venta",IF(COUNTIFS($B$10:$B$309,B276,$A$10:$A$309,"&lt;&gt;"&amp;A276)&gt;0,"Fechas distintas ticket",IF(C276="","Falta producto",IF(OR(NOT(ISNUMBER(D276)),D276&lt;=0),"Cantidad no válida",IF(OR(ISBLANK(E276),NOT(ISNUMBER(E276)),E276&lt;0),"Precio no válido",IF(OR(ISBLANK(F276),NOT(ISNUMBER(F276)),F276&lt;0,F276&gt;ROUND(D276*E276,2)),"Descuento no válido","OK")))))))))</x:f>
      </x:c>
      <x:c r="I276" s="9" t="n">
        <x:f>IF(B276="",0,IF(AND(COUNTIFS($B$10:B276,B276)=1,COUNTIFS($B$10:$B$309,B276,$H$10:$H$309,"&lt;&gt;OK")=0),1,0))</x:f>
        <x:v>0</x:v>
      </x:c>
      <x:c r="J276" s="15" t="str">
        <x:f>IF(AND(I276=1,H276="OK",COUNTIFS($B$10:$B$309,B276,$H$10:$H$309,"&lt;&gt;OK")=0),SUMIFS($G$10:$G$309,$B$10:$B$309,B276),"")</x:f>
      </x:c>
      <x:c r="K276" s="15" t="str">
        <x:f>IF(ISNUMBER(J276),SUMIFS('Cobros'!$D$10:$D$309,'Cobros'!$B$10:$B$309,B276,'Cobros'!$E$10:$E$309,"OK"),"")</x:f>
      </x:c>
      <x:c r="L276" s="15" t="str">
        <x:f>IF(ISNUMBER(J276),MAX(ROUND(J276-K276,2),0),"")</x:f>
      </x:c>
      <x:c r="M276" s="15" t="str">
        <x:f>IF(ISNUMBER(J276),MAX(ROUND(K276-J276,2),0),"")</x:f>
      </x:c>
      <x:c r="N276" s="9" t="str">
        <x:f>IF(B276="","",IF(COUNTIFS($B$10:$B$309,B276,$H$10:$H$309,"&lt;&gt;OK")&gt;0,"Revisar ticket",IF(I276&lt;&gt;1,"Ver primera línea",IF(M276&gt;0,"Exceso de cobro",IF(L276=0,"Cobrado",IF(K276&gt;0,"Cobro parcial","Pendiente"))))))</x:f>
      </x:c>
    </x:row>
    <x:row r="277" ht="30" customHeight="1">
      <x:c r="A277" s="11"/>
      <x:c r="B277" s="12"/>
      <x:c r="C277" s="10"/>
      <x:c r="D277" s="13"/>
      <x:c r="E277" s="14"/>
      <x:c r="F277" s="14"/>
      <x:c r="G277" s="15" t="str">
        <x:f>IF(H277="OK",ROUND(D277*E277-F277,2),"")</x:f>
      </x:c>
      <x:c r="H277" s="9" t="str">
        <x:f>IF(COUNTA(A277:F277)=0,"",IF(NOT(ISNUMBER(A277)),"Fecha no válida",IF(OR(A277&lt;DATE(2000,1,1),A277&gt;DATE(2099,12,31),A277&lt;&gt;INT(A277)),"Fecha no válida",IF(OR(B277="",B277&lt;&gt;TRIM(B277),ISNUMBER(SEARCH("~*",B277)),ISNUMBER(SEARCH("~?",B277)),ISNUMBER(SEARCH("~~",B277))),"Revisa número venta",IF(COUNTIFS($B$10:$B$309,B277,$A$10:$A$309,"&lt;&gt;"&amp;A277)&gt;0,"Fechas distintas ticket",IF(C277="","Falta producto",IF(OR(NOT(ISNUMBER(D277)),D277&lt;=0),"Cantidad no válida",IF(OR(ISBLANK(E277),NOT(ISNUMBER(E277)),E277&lt;0),"Precio no válido",IF(OR(ISBLANK(F277),NOT(ISNUMBER(F277)),F277&lt;0,F277&gt;ROUND(D277*E277,2)),"Descuento no válido","OK")))))))))</x:f>
      </x:c>
      <x:c r="I277" s="9" t="n">
        <x:f>IF(B277="",0,IF(AND(COUNTIFS($B$10:B277,B277)=1,COUNTIFS($B$10:$B$309,B277,$H$10:$H$309,"&lt;&gt;OK")=0),1,0))</x:f>
        <x:v>0</x:v>
      </x:c>
      <x:c r="J277" s="15" t="str">
        <x:f>IF(AND(I277=1,H277="OK",COUNTIFS($B$10:$B$309,B277,$H$10:$H$309,"&lt;&gt;OK")=0),SUMIFS($G$10:$G$309,$B$10:$B$309,B277),"")</x:f>
      </x:c>
      <x:c r="K277" s="15" t="str">
        <x:f>IF(ISNUMBER(J277),SUMIFS('Cobros'!$D$10:$D$309,'Cobros'!$B$10:$B$309,B277,'Cobros'!$E$10:$E$309,"OK"),"")</x:f>
      </x:c>
      <x:c r="L277" s="15" t="str">
        <x:f>IF(ISNUMBER(J277),MAX(ROUND(J277-K277,2),0),"")</x:f>
      </x:c>
      <x:c r="M277" s="15" t="str">
        <x:f>IF(ISNUMBER(J277),MAX(ROUND(K277-J277,2),0),"")</x:f>
      </x:c>
      <x:c r="N277" s="9" t="str">
        <x:f>IF(B277="","",IF(COUNTIFS($B$10:$B$309,B277,$H$10:$H$309,"&lt;&gt;OK")&gt;0,"Revisar ticket",IF(I277&lt;&gt;1,"Ver primera línea",IF(M277&gt;0,"Exceso de cobro",IF(L277=0,"Cobrado",IF(K277&gt;0,"Cobro parcial","Pendiente"))))))</x:f>
      </x:c>
    </x:row>
    <x:row r="278" ht="30" customHeight="1">
      <x:c r="A278" s="11"/>
      <x:c r="B278" s="12"/>
      <x:c r="C278" s="10"/>
      <x:c r="D278" s="13"/>
      <x:c r="E278" s="14"/>
      <x:c r="F278" s="14"/>
      <x:c r="G278" s="15" t="str">
        <x:f>IF(H278="OK",ROUND(D278*E278-F278,2),"")</x:f>
      </x:c>
      <x:c r="H278" s="9" t="str">
        <x:f>IF(COUNTA(A278:F278)=0,"",IF(NOT(ISNUMBER(A278)),"Fecha no válida",IF(OR(A278&lt;DATE(2000,1,1),A278&gt;DATE(2099,12,31),A278&lt;&gt;INT(A278)),"Fecha no válida",IF(OR(B278="",B278&lt;&gt;TRIM(B278),ISNUMBER(SEARCH("~*",B278)),ISNUMBER(SEARCH("~?",B278)),ISNUMBER(SEARCH("~~",B278))),"Revisa número venta",IF(COUNTIFS($B$10:$B$309,B278,$A$10:$A$309,"&lt;&gt;"&amp;A278)&gt;0,"Fechas distintas ticket",IF(C278="","Falta producto",IF(OR(NOT(ISNUMBER(D278)),D278&lt;=0),"Cantidad no válida",IF(OR(ISBLANK(E278),NOT(ISNUMBER(E278)),E278&lt;0),"Precio no válido",IF(OR(ISBLANK(F278),NOT(ISNUMBER(F278)),F278&lt;0,F278&gt;ROUND(D278*E278,2)),"Descuento no válido","OK")))))))))</x:f>
      </x:c>
      <x:c r="I278" s="9" t="n">
        <x:f>IF(B278="",0,IF(AND(COUNTIFS($B$10:B278,B278)=1,COUNTIFS($B$10:$B$309,B278,$H$10:$H$309,"&lt;&gt;OK")=0),1,0))</x:f>
        <x:v>0</x:v>
      </x:c>
      <x:c r="J278" s="15" t="str">
        <x:f>IF(AND(I278=1,H278="OK",COUNTIFS($B$10:$B$309,B278,$H$10:$H$309,"&lt;&gt;OK")=0),SUMIFS($G$10:$G$309,$B$10:$B$309,B278),"")</x:f>
      </x:c>
      <x:c r="K278" s="15" t="str">
        <x:f>IF(ISNUMBER(J278),SUMIFS('Cobros'!$D$10:$D$309,'Cobros'!$B$10:$B$309,B278,'Cobros'!$E$10:$E$309,"OK"),"")</x:f>
      </x:c>
      <x:c r="L278" s="15" t="str">
        <x:f>IF(ISNUMBER(J278),MAX(ROUND(J278-K278,2),0),"")</x:f>
      </x:c>
      <x:c r="M278" s="15" t="str">
        <x:f>IF(ISNUMBER(J278),MAX(ROUND(K278-J278,2),0),"")</x:f>
      </x:c>
      <x:c r="N278" s="9" t="str">
        <x:f>IF(B278="","",IF(COUNTIFS($B$10:$B$309,B278,$H$10:$H$309,"&lt;&gt;OK")&gt;0,"Revisar ticket",IF(I278&lt;&gt;1,"Ver primera línea",IF(M278&gt;0,"Exceso de cobro",IF(L278=0,"Cobrado",IF(K278&gt;0,"Cobro parcial","Pendiente"))))))</x:f>
      </x:c>
    </x:row>
    <x:row r="279" ht="30" customHeight="1">
      <x:c r="A279" s="11"/>
      <x:c r="B279" s="12"/>
      <x:c r="C279" s="10"/>
      <x:c r="D279" s="13"/>
      <x:c r="E279" s="14"/>
      <x:c r="F279" s="14"/>
      <x:c r="G279" s="15" t="str">
        <x:f>IF(H279="OK",ROUND(D279*E279-F279,2),"")</x:f>
      </x:c>
      <x:c r="H279" s="9" t="str">
        <x:f>IF(COUNTA(A279:F279)=0,"",IF(NOT(ISNUMBER(A279)),"Fecha no válida",IF(OR(A279&lt;DATE(2000,1,1),A279&gt;DATE(2099,12,31),A279&lt;&gt;INT(A279)),"Fecha no válida",IF(OR(B279="",B279&lt;&gt;TRIM(B279),ISNUMBER(SEARCH("~*",B279)),ISNUMBER(SEARCH("~?",B279)),ISNUMBER(SEARCH("~~",B279))),"Revisa número venta",IF(COUNTIFS($B$10:$B$309,B279,$A$10:$A$309,"&lt;&gt;"&amp;A279)&gt;0,"Fechas distintas ticket",IF(C279="","Falta producto",IF(OR(NOT(ISNUMBER(D279)),D279&lt;=0),"Cantidad no válida",IF(OR(ISBLANK(E279),NOT(ISNUMBER(E279)),E279&lt;0),"Precio no válido",IF(OR(ISBLANK(F279),NOT(ISNUMBER(F279)),F279&lt;0,F279&gt;ROUND(D279*E279,2)),"Descuento no válido","OK")))))))))</x:f>
      </x:c>
      <x:c r="I279" s="9" t="n">
        <x:f>IF(B279="",0,IF(AND(COUNTIFS($B$10:B279,B279)=1,COUNTIFS($B$10:$B$309,B279,$H$10:$H$309,"&lt;&gt;OK")=0),1,0))</x:f>
        <x:v>0</x:v>
      </x:c>
      <x:c r="J279" s="15" t="str">
        <x:f>IF(AND(I279=1,H279="OK",COUNTIFS($B$10:$B$309,B279,$H$10:$H$309,"&lt;&gt;OK")=0),SUMIFS($G$10:$G$309,$B$10:$B$309,B279),"")</x:f>
      </x:c>
      <x:c r="K279" s="15" t="str">
        <x:f>IF(ISNUMBER(J279),SUMIFS('Cobros'!$D$10:$D$309,'Cobros'!$B$10:$B$309,B279,'Cobros'!$E$10:$E$309,"OK"),"")</x:f>
      </x:c>
      <x:c r="L279" s="15" t="str">
        <x:f>IF(ISNUMBER(J279),MAX(ROUND(J279-K279,2),0),"")</x:f>
      </x:c>
      <x:c r="M279" s="15" t="str">
        <x:f>IF(ISNUMBER(J279),MAX(ROUND(K279-J279,2),0),"")</x:f>
      </x:c>
      <x:c r="N279" s="9" t="str">
        <x:f>IF(B279="","",IF(COUNTIFS($B$10:$B$309,B279,$H$10:$H$309,"&lt;&gt;OK")&gt;0,"Revisar ticket",IF(I279&lt;&gt;1,"Ver primera línea",IF(M279&gt;0,"Exceso de cobro",IF(L279=0,"Cobrado",IF(K279&gt;0,"Cobro parcial","Pendiente"))))))</x:f>
      </x:c>
    </x:row>
    <x:row r="280" ht="30" customHeight="1">
      <x:c r="A280" s="11"/>
      <x:c r="B280" s="12"/>
      <x:c r="C280" s="10"/>
      <x:c r="D280" s="13"/>
      <x:c r="E280" s="14"/>
      <x:c r="F280" s="14"/>
      <x:c r="G280" s="15" t="str">
        <x:f>IF(H280="OK",ROUND(D280*E280-F280,2),"")</x:f>
      </x:c>
      <x:c r="H280" s="9" t="str">
        <x:f>IF(COUNTA(A280:F280)=0,"",IF(NOT(ISNUMBER(A280)),"Fecha no válida",IF(OR(A280&lt;DATE(2000,1,1),A280&gt;DATE(2099,12,31),A280&lt;&gt;INT(A280)),"Fecha no válida",IF(OR(B280="",B280&lt;&gt;TRIM(B280),ISNUMBER(SEARCH("~*",B280)),ISNUMBER(SEARCH("~?",B280)),ISNUMBER(SEARCH("~~",B280))),"Revisa número venta",IF(COUNTIFS($B$10:$B$309,B280,$A$10:$A$309,"&lt;&gt;"&amp;A280)&gt;0,"Fechas distintas ticket",IF(C280="","Falta producto",IF(OR(NOT(ISNUMBER(D280)),D280&lt;=0),"Cantidad no válida",IF(OR(ISBLANK(E280),NOT(ISNUMBER(E280)),E280&lt;0),"Precio no válido",IF(OR(ISBLANK(F280),NOT(ISNUMBER(F280)),F280&lt;0,F280&gt;ROUND(D280*E280,2)),"Descuento no válido","OK")))))))))</x:f>
      </x:c>
      <x:c r="I280" s="9" t="n">
        <x:f>IF(B280="",0,IF(AND(COUNTIFS($B$10:B280,B280)=1,COUNTIFS($B$10:$B$309,B280,$H$10:$H$309,"&lt;&gt;OK")=0),1,0))</x:f>
        <x:v>0</x:v>
      </x:c>
      <x:c r="J280" s="15" t="str">
        <x:f>IF(AND(I280=1,H280="OK",COUNTIFS($B$10:$B$309,B280,$H$10:$H$309,"&lt;&gt;OK")=0),SUMIFS($G$10:$G$309,$B$10:$B$309,B280),"")</x:f>
      </x:c>
      <x:c r="K280" s="15" t="str">
        <x:f>IF(ISNUMBER(J280),SUMIFS('Cobros'!$D$10:$D$309,'Cobros'!$B$10:$B$309,B280,'Cobros'!$E$10:$E$309,"OK"),"")</x:f>
      </x:c>
      <x:c r="L280" s="15" t="str">
        <x:f>IF(ISNUMBER(J280),MAX(ROUND(J280-K280,2),0),"")</x:f>
      </x:c>
      <x:c r="M280" s="15" t="str">
        <x:f>IF(ISNUMBER(J280),MAX(ROUND(K280-J280,2),0),"")</x:f>
      </x:c>
      <x:c r="N280" s="9" t="str">
        <x:f>IF(B280="","",IF(COUNTIFS($B$10:$B$309,B280,$H$10:$H$309,"&lt;&gt;OK")&gt;0,"Revisar ticket",IF(I280&lt;&gt;1,"Ver primera línea",IF(M280&gt;0,"Exceso de cobro",IF(L280=0,"Cobrado",IF(K280&gt;0,"Cobro parcial","Pendiente"))))))</x:f>
      </x:c>
    </x:row>
    <x:row r="281" ht="30" customHeight="1">
      <x:c r="A281" s="11"/>
      <x:c r="B281" s="12"/>
      <x:c r="C281" s="10"/>
      <x:c r="D281" s="13"/>
      <x:c r="E281" s="14"/>
      <x:c r="F281" s="14"/>
      <x:c r="G281" s="15" t="str">
        <x:f>IF(H281="OK",ROUND(D281*E281-F281,2),"")</x:f>
      </x:c>
      <x:c r="H281" s="9" t="str">
        <x:f>IF(COUNTA(A281:F281)=0,"",IF(NOT(ISNUMBER(A281)),"Fecha no válida",IF(OR(A281&lt;DATE(2000,1,1),A281&gt;DATE(2099,12,31),A281&lt;&gt;INT(A281)),"Fecha no válida",IF(OR(B281="",B281&lt;&gt;TRIM(B281),ISNUMBER(SEARCH("~*",B281)),ISNUMBER(SEARCH("~?",B281)),ISNUMBER(SEARCH("~~",B281))),"Revisa número venta",IF(COUNTIFS($B$10:$B$309,B281,$A$10:$A$309,"&lt;&gt;"&amp;A281)&gt;0,"Fechas distintas ticket",IF(C281="","Falta producto",IF(OR(NOT(ISNUMBER(D281)),D281&lt;=0),"Cantidad no válida",IF(OR(ISBLANK(E281),NOT(ISNUMBER(E281)),E281&lt;0),"Precio no válido",IF(OR(ISBLANK(F281),NOT(ISNUMBER(F281)),F281&lt;0,F281&gt;ROUND(D281*E281,2)),"Descuento no válido","OK")))))))))</x:f>
      </x:c>
      <x:c r="I281" s="9" t="n">
        <x:f>IF(B281="",0,IF(AND(COUNTIFS($B$10:B281,B281)=1,COUNTIFS($B$10:$B$309,B281,$H$10:$H$309,"&lt;&gt;OK")=0),1,0))</x:f>
        <x:v>0</x:v>
      </x:c>
      <x:c r="J281" s="15" t="str">
        <x:f>IF(AND(I281=1,H281="OK",COUNTIFS($B$10:$B$309,B281,$H$10:$H$309,"&lt;&gt;OK")=0),SUMIFS($G$10:$G$309,$B$10:$B$309,B281),"")</x:f>
      </x:c>
      <x:c r="K281" s="15" t="str">
        <x:f>IF(ISNUMBER(J281),SUMIFS('Cobros'!$D$10:$D$309,'Cobros'!$B$10:$B$309,B281,'Cobros'!$E$10:$E$309,"OK"),"")</x:f>
      </x:c>
      <x:c r="L281" s="15" t="str">
        <x:f>IF(ISNUMBER(J281),MAX(ROUND(J281-K281,2),0),"")</x:f>
      </x:c>
      <x:c r="M281" s="15" t="str">
        <x:f>IF(ISNUMBER(J281),MAX(ROUND(K281-J281,2),0),"")</x:f>
      </x:c>
      <x:c r="N281" s="9" t="str">
        <x:f>IF(B281="","",IF(COUNTIFS($B$10:$B$309,B281,$H$10:$H$309,"&lt;&gt;OK")&gt;0,"Revisar ticket",IF(I281&lt;&gt;1,"Ver primera línea",IF(M281&gt;0,"Exceso de cobro",IF(L281=0,"Cobrado",IF(K281&gt;0,"Cobro parcial","Pendiente"))))))</x:f>
      </x:c>
    </x:row>
    <x:row r="282" ht="30" customHeight="1">
      <x:c r="A282" s="11"/>
      <x:c r="B282" s="12"/>
      <x:c r="C282" s="10"/>
      <x:c r="D282" s="13"/>
      <x:c r="E282" s="14"/>
      <x:c r="F282" s="14"/>
      <x:c r="G282" s="15" t="str">
        <x:f>IF(H282="OK",ROUND(D282*E282-F282,2),"")</x:f>
      </x:c>
      <x:c r="H282" s="9" t="str">
        <x:f>IF(COUNTA(A282:F282)=0,"",IF(NOT(ISNUMBER(A282)),"Fecha no válida",IF(OR(A282&lt;DATE(2000,1,1),A282&gt;DATE(2099,12,31),A282&lt;&gt;INT(A282)),"Fecha no válida",IF(OR(B282="",B282&lt;&gt;TRIM(B282),ISNUMBER(SEARCH("~*",B282)),ISNUMBER(SEARCH("~?",B282)),ISNUMBER(SEARCH("~~",B282))),"Revisa número venta",IF(COUNTIFS($B$10:$B$309,B282,$A$10:$A$309,"&lt;&gt;"&amp;A282)&gt;0,"Fechas distintas ticket",IF(C282="","Falta producto",IF(OR(NOT(ISNUMBER(D282)),D282&lt;=0),"Cantidad no válida",IF(OR(ISBLANK(E282),NOT(ISNUMBER(E282)),E282&lt;0),"Precio no válido",IF(OR(ISBLANK(F282),NOT(ISNUMBER(F282)),F282&lt;0,F282&gt;ROUND(D282*E282,2)),"Descuento no válido","OK")))))))))</x:f>
      </x:c>
      <x:c r="I282" s="9" t="n">
        <x:f>IF(B282="",0,IF(AND(COUNTIFS($B$10:B282,B282)=1,COUNTIFS($B$10:$B$309,B282,$H$10:$H$309,"&lt;&gt;OK")=0),1,0))</x:f>
        <x:v>0</x:v>
      </x:c>
      <x:c r="J282" s="15" t="str">
        <x:f>IF(AND(I282=1,H282="OK",COUNTIFS($B$10:$B$309,B282,$H$10:$H$309,"&lt;&gt;OK")=0),SUMIFS($G$10:$G$309,$B$10:$B$309,B282),"")</x:f>
      </x:c>
      <x:c r="K282" s="15" t="str">
        <x:f>IF(ISNUMBER(J282),SUMIFS('Cobros'!$D$10:$D$309,'Cobros'!$B$10:$B$309,B282,'Cobros'!$E$10:$E$309,"OK"),"")</x:f>
      </x:c>
      <x:c r="L282" s="15" t="str">
        <x:f>IF(ISNUMBER(J282),MAX(ROUND(J282-K282,2),0),"")</x:f>
      </x:c>
      <x:c r="M282" s="15" t="str">
        <x:f>IF(ISNUMBER(J282),MAX(ROUND(K282-J282,2),0),"")</x:f>
      </x:c>
      <x:c r="N282" s="9" t="str">
        <x:f>IF(B282="","",IF(COUNTIFS($B$10:$B$309,B282,$H$10:$H$309,"&lt;&gt;OK")&gt;0,"Revisar ticket",IF(I282&lt;&gt;1,"Ver primera línea",IF(M282&gt;0,"Exceso de cobro",IF(L282=0,"Cobrado",IF(K282&gt;0,"Cobro parcial","Pendiente"))))))</x:f>
      </x:c>
    </x:row>
    <x:row r="283" ht="30" customHeight="1">
      <x:c r="A283" s="11"/>
      <x:c r="B283" s="12"/>
      <x:c r="C283" s="10"/>
      <x:c r="D283" s="13"/>
      <x:c r="E283" s="14"/>
      <x:c r="F283" s="14"/>
      <x:c r="G283" s="15" t="str">
        <x:f>IF(H283="OK",ROUND(D283*E283-F283,2),"")</x:f>
      </x:c>
      <x:c r="H283" s="9" t="str">
        <x:f>IF(COUNTA(A283:F283)=0,"",IF(NOT(ISNUMBER(A283)),"Fecha no válida",IF(OR(A283&lt;DATE(2000,1,1),A283&gt;DATE(2099,12,31),A283&lt;&gt;INT(A283)),"Fecha no válida",IF(OR(B283="",B283&lt;&gt;TRIM(B283),ISNUMBER(SEARCH("~*",B283)),ISNUMBER(SEARCH("~?",B283)),ISNUMBER(SEARCH("~~",B283))),"Revisa número venta",IF(COUNTIFS($B$10:$B$309,B283,$A$10:$A$309,"&lt;&gt;"&amp;A283)&gt;0,"Fechas distintas ticket",IF(C283="","Falta producto",IF(OR(NOT(ISNUMBER(D283)),D283&lt;=0),"Cantidad no válida",IF(OR(ISBLANK(E283),NOT(ISNUMBER(E283)),E283&lt;0),"Precio no válido",IF(OR(ISBLANK(F283),NOT(ISNUMBER(F283)),F283&lt;0,F283&gt;ROUND(D283*E283,2)),"Descuento no válido","OK")))))))))</x:f>
      </x:c>
      <x:c r="I283" s="9" t="n">
        <x:f>IF(B283="",0,IF(AND(COUNTIFS($B$10:B283,B283)=1,COUNTIFS($B$10:$B$309,B283,$H$10:$H$309,"&lt;&gt;OK")=0),1,0))</x:f>
        <x:v>0</x:v>
      </x:c>
      <x:c r="J283" s="15" t="str">
        <x:f>IF(AND(I283=1,H283="OK",COUNTIFS($B$10:$B$309,B283,$H$10:$H$309,"&lt;&gt;OK")=0),SUMIFS($G$10:$G$309,$B$10:$B$309,B283),"")</x:f>
      </x:c>
      <x:c r="K283" s="15" t="str">
        <x:f>IF(ISNUMBER(J283),SUMIFS('Cobros'!$D$10:$D$309,'Cobros'!$B$10:$B$309,B283,'Cobros'!$E$10:$E$309,"OK"),"")</x:f>
      </x:c>
      <x:c r="L283" s="15" t="str">
        <x:f>IF(ISNUMBER(J283),MAX(ROUND(J283-K283,2),0),"")</x:f>
      </x:c>
      <x:c r="M283" s="15" t="str">
        <x:f>IF(ISNUMBER(J283),MAX(ROUND(K283-J283,2),0),"")</x:f>
      </x:c>
      <x:c r="N283" s="9" t="str">
        <x:f>IF(B283="","",IF(COUNTIFS($B$10:$B$309,B283,$H$10:$H$309,"&lt;&gt;OK")&gt;0,"Revisar ticket",IF(I283&lt;&gt;1,"Ver primera línea",IF(M283&gt;0,"Exceso de cobro",IF(L283=0,"Cobrado",IF(K283&gt;0,"Cobro parcial","Pendiente"))))))</x:f>
      </x:c>
    </x:row>
    <x:row r="284" ht="30" customHeight="1">
      <x:c r="A284" s="11"/>
      <x:c r="B284" s="12"/>
      <x:c r="C284" s="10"/>
      <x:c r="D284" s="13"/>
      <x:c r="E284" s="14"/>
      <x:c r="F284" s="14"/>
      <x:c r="G284" s="15" t="str">
        <x:f>IF(H284="OK",ROUND(D284*E284-F284,2),"")</x:f>
      </x:c>
      <x:c r="H284" s="9" t="str">
        <x:f>IF(COUNTA(A284:F284)=0,"",IF(NOT(ISNUMBER(A284)),"Fecha no válida",IF(OR(A284&lt;DATE(2000,1,1),A284&gt;DATE(2099,12,31),A284&lt;&gt;INT(A284)),"Fecha no válida",IF(OR(B284="",B284&lt;&gt;TRIM(B284),ISNUMBER(SEARCH("~*",B284)),ISNUMBER(SEARCH("~?",B284)),ISNUMBER(SEARCH("~~",B284))),"Revisa número venta",IF(COUNTIFS($B$10:$B$309,B284,$A$10:$A$309,"&lt;&gt;"&amp;A284)&gt;0,"Fechas distintas ticket",IF(C284="","Falta producto",IF(OR(NOT(ISNUMBER(D284)),D284&lt;=0),"Cantidad no válida",IF(OR(ISBLANK(E284),NOT(ISNUMBER(E284)),E284&lt;0),"Precio no válido",IF(OR(ISBLANK(F284),NOT(ISNUMBER(F284)),F284&lt;0,F284&gt;ROUND(D284*E284,2)),"Descuento no válido","OK")))))))))</x:f>
      </x:c>
      <x:c r="I284" s="9" t="n">
        <x:f>IF(B284="",0,IF(AND(COUNTIFS($B$10:B284,B284)=1,COUNTIFS($B$10:$B$309,B284,$H$10:$H$309,"&lt;&gt;OK")=0),1,0))</x:f>
        <x:v>0</x:v>
      </x:c>
      <x:c r="J284" s="15" t="str">
        <x:f>IF(AND(I284=1,H284="OK",COUNTIFS($B$10:$B$309,B284,$H$10:$H$309,"&lt;&gt;OK")=0),SUMIFS($G$10:$G$309,$B$10:$B$309,B284),"")</x:f>
      </x:c>
      <x:c r="K284" s="15" t="str">
        <x:f>IF(ISNUMBER(J284),SUMIFS('Cobros'!$D$10:$D$309,'Cobros'!$B$10:$B$309,B284,'Cobros'!$E$10:$E$309,"OK"),"")</x:f>
      </x:c>
      <x:c r="L284" s="15" t="str">
        <x:f>IF(ISNUMBER(J284),MAX(ROUND(J284-K284,2),0),"")</x:f>
      </x:c>
      <x:c r="M284" s="15" t="str">
        <x:f>IF(ISNUMBER(J284),MAX(ROUND(K284-J284,2),0),"")</x:f>
      </x:c>
      <x:c r="N284" s="9" t="str">
        <x:f>IF(B284="","",IF(COUNTIFS($B$10:$B$309,B284,$H$10:$H$309,"&lt;&gt;OK")&gt;0,"Revisar ticket",IF(I284&lt;&gt;1,"Ver primera línea",IF(M284&gt;0,"Exceso de cobro",IF(L284=0,"Cobrado",IF(K284&gt;0,"Cobro parcial","Pendiente"))))))</x:f>
      </x:c>
    </x:row>
    <x:row r="285" ht="30" customHeight="1">
      <x:c r="A285" s="11"/>
      <x:c r="B285" s="12"/>
      <x:c r="C285" s="10"/>
      <x:c r="D285" s="13"/>
      <x:c r="E285" s="14"/>
      <x:c r="F285" s="14"/>
      <x:c r="G285" s="15" t="str">
        <x:f>IF(H285="OK",ROUND(D285*E285-F285,2),"")</x:f>
      </x:c>
      <x:c r="H285" s="9" t="str">
        <x:f>IF(COUNTA(A285:F285)=0,"",IF(NOT(ISNUMBER(A285)),"Fecha no válida",IF(OR(A285&lt;DATE(2000,1,1),A285&gt;DATE(2099,12,31),A285&lt;&gt;INT(A285)),"Fecha no válida",IF(OR(B285="",B285&lt;&gt;TRIM(B285),ISNUMBER(SEARCH("~*",B285)),ISNUMBER(SEARCH("~?",B285)),ISNUMBER(SEARCH("~~",B285))),"Revisa número venta",IF(COUNTIFS($B$10:$B$309,B285,$A$10:$A$309,"&lt;&gt;"&amp;A285)&gt;0,"Fechas distintas ticket",IF(C285="","Falta producto",IF(OR(NOT(ISNUMBER(D285)),D285&lt;=0),"Cantidad no válida",IF(OR(ISBLANK(E285),NOT(ISNUMBER(E285)),E285&lt;0),"Precio no válido",IF(OR(ISBLANK(F285),NOT(ISNUMBER(F285)),F285&lt;0,F285&gt;ROUND(D285*E285,2)),"Descuento no válido","OK")))))))))</x:f>
      </x:c>
      <x:c r="I285" s="9" t="n">
        <x:f>IF(B285="",0,IF(AND(COUNTIFS($B$10:B285,B285)=1,COUNTIFS($B$10:$B$309,B285,$H$10:$H$309,"&lt;&gt;OK")=0),1,0))</x:f>
        <x:v>0</x:v>
      </x:c>
      <x:c r="J285" s="15" t="str">
        <x:f>IF(AND(I285=1,H285="OK",COUNTIFS($B$10:$B$309,B285,$H$10:$H$309,"&lt;&gt;OK")=0),SUMIFS($G$10:$G$309,$B$10:$B$309,B285),"")</x:f>
      </x:c>
      <x:c r="K285" s="15" t="str">
        <x:f>IF(ISNUMBER(J285),SUMIFS('Cobros'!$D$10:$D$309,'Cobros'!$B$10:$B$309,B285,'Cobros'!$E$10:$E$309,"OK"),"")</x:f>
      </x:c>
      <x:c r="L285" s="15" t="str">
        <x:f>IF(ISNUMBER(J285),MAX(ROUND(J285-K285,2),0),"")</x:f>
      </x:c>
      <x:c r="M285" s="15" t="str">
        <x:f>IF(ISNUMBER(J285),MAX(ROUND(K285-J285,2),0),"")</x:f>
      </x:c>
      <x:c r="N285" s="9" t="str">
        <x:f>IF(B285="","",IF(COUNTIFS($B$10:$B$309,B285,$H$10:$H$309,"&lt;&gt;OK")&gt;0,"Revisar ticket",IF(I285&lt;&gt;1,"Ver primera línea",IF(M285&gt;0,"Exceso de cobro",IF(L285=0,"Cobrado",IF(K285&gt;0,"Cobro parcial","Pendiente"))))))</x:f>
      </x:c>
    </x:row>
    <x:row r="286" ht="30" customHeight="1">
      <x:c r="A286" s="11"/>
      <x:c r="B286" s="12"/>
      <x:c r="C286" s="10"/>
      <x:c r="D286" s="13"/>
      <x:c r="E286" s="14"/>
      <x:c r="F286" s="14"/>
      <x:c r="G286" s="15" t="str">
        <x:f>IF(H286="OK",ROUND(D286*E286-F286,2),"")</x:f>
      </x:c>
      <x:c r="H286" s="9" t="str">
        <x:f>IF(COUNTA(A286:F286)=0,"",IF(NOT(ISNUMBER(A286)),"Fecha no válida",IF(OR(A286&lt;DATE(2000,1,1),A286&gt;DATE(2099,12,31),A286&lt;&gt;INT(A286)),"Fecha no válida",IF(OR(B286="",B286&lt;&gt;TRIM(B286),ISNUMBER(SEARCH("~*",B286)),ISNUMBER(SEARCH("~?",B286)),ISNUMBER(SEARCH("~~",B286))),"Revisa número venta",IF(COUNTIFS($B$10:$B$309,B286,$A$10:$A$309,"&lt;&gt;"&amp;A286)&gt;0,"Fechas distintas ticket",IF(C286="","Falta producto",IF(OR(NOT(ISNUMBER(D286)),D286&lt;=0),"Cantidad no válida",IF(OR(ISBLANK(E286),NOT(ISNUMBER(E286)),E286&lt;0),"Precio no válido",IF(OR(ISBLANK(F286),NOT(ISNUMBER(F286)),F286&lt;0,F286&gt;ROUND(D286*E286,2)),"Descuento no válido","OK")))))))))</x:f>
      </x:c>
      <x:c r="I286" s="9" t="n">
        <x:f>IF(B286="",0,IF(AND(COUNTIFS($B$10:B286,B286)=1,COUNTIFS($B$10:$B$309,B286,$H$10:$H$309,"&lt;&gt;OK")=0),1,0))</x:f>
        <x:v>0</x:v>
      </x:c>
      <x:c r="J286" s="15" t="str">
        <x:f>IF(AND(I286=1,H286="OK",COUNTIFS($B$10:$B$309,B286,$H$10:$H$309,"&lt;&gt;OK")=0),SUMIFS($G$10:$G$309,$B$10:$B$309,B286),"")</x:f>
      </x:c>
      <x:c r="K286" s="15" t="str">
        <x:f>IF(ISNUMBER(J286),SUMIFS('Cobros'!$D$10:$D$309,'Cobros'!$B$10:$B$309,B286,'Cobros'!$E$10:$E$309,"OK"),"")</x:f>
      </x:c>
      <x:c r="L286" s="15" t="str">
        <x:f>IF(ISNUMBER(J286),MAX(ROUND(J286-K286,2),0),"")</x:f>
      </x:c>
      <x:c r="M286" s="15" t="str">
        <x:f>IF(ISNUMBER(J286),MAX(ROUND(K286-J286,2),0),"")</x:f>
      </x:c>
      <x:c r="N286" s="9" t="str">
        <x:f>IF(B286="","",IF(COUNTIFS($B$10:$B$309,B286,$H$10:$H$309,"&lt;&gt;OK")&gt;0,"Revisar ticket",IF(I286&lt;&gt;1,"Ver primera línea",IF(M286&gt;0,"Exceso de cobro",IF(L286=0,"Cobrado",IF(K286&gt;0,"Cobro parcial","Pendiente"))))))</x:f>
      </x:c>
    </x:row>
    <x:row r="287" ht="30" customHeight="1">
      <x:c r="A287" s="11"/>
      <x:c r="B287" s="12"/>
      <x:c r="C287" s="10"/>
      <x:c r="D287" s="13"/>
      <x:c r="E287" s="14"/>
      <x:c r="F287" s="14"/>
      <x:c r="G287" s="15" t="str">
        <x:f>IF(H287="OK",ROUND(D287*E287-F287,2),"")</x:f>
      </x:c>
      <x:c r="H287" s="9" t="str">
        <x:f>IF(COUNTA(A287:F287)=0,"",IF(NOT(ISNUMBER(A287)),"Fecha no válida",IF(OR(A287&lt;DATE(2000,1,1),A287&gt;DATE(2099,12,31),A287&lt;&gt;INT(A287)),"Fecha no válida",IF(OR(B287="",B287&lt;&gt;TRIM(B287),ISNUMBER(SEARCH("~*",B287)),ISNUMBER(SEARCH("~?",B287)),ISNUMBER(SEARCH("~~",B287))),"Revisa número venta",IF(COUNTIFS($B$10:$B$309,B287,$A$10:$A$309,"&lt;&gt;"&amp;A287)&gt;0,"Fechas distintas ticket",IF(C287="","Falta producto",IF(OR(NOT(ISNUMBER(D287)),D287&lt;=0),"Cantidad no válida",IF(OR(ISBLANK(E287),NOT(ISNUMBER(E287)),E287&lt;0),"Precio no válido",IF(OR(ISBLANK(F287),NOT(ISNUMBER(F287)),F287&lt;0,F287&gt;ROUND(D287*E287,2)),"Descuento no válido","OK")))))))))</x:f>
      </x:c>
      <x:c r="I287" s="9" t="n">
        <x:f>IF(B287="",0,IF(AND(COUNTIFS($B$10:B287,B287)=1,COUNTIFS($B$10:$B$309,B287,$H$10:$H$309,"&lt;&gt;OK")=0),1,0))</x:f>
        <x:v>0</x:v>
      </x:c>
      <x:c r="J287" s="15" t="str">
        <x:f>IF(AND(I287=1,H287="OK",COUNTIFS($B$10:$B$309,B287,$H$10:$H$309,"&lt;&gt;OK")=0),SUMIFS($G$10:$G$309,$B$10:$B$309,B287),"")</x:f>
      </x:c>
      <x:c r="K287" s="15" t="str">
        <x:f>IF(ISNUMBER(J287),SUMIFS('Cobros'!$D$10:$D$309,'Cobros'!$B$10:$B$309,B287,'Cobros'!$E$10:$E$309,"OK"),"")</x:f>
      </x:c>
      <x:c r="L287" s="15" t="str">
        <x:f>IF(ISNUMBER(J287),MAX(ROUND(J287-K287,2),0),"")</x:f>
      </x:c>
      <x:c r="M287" s="15" t="str">
        <x:f>IF(ISNUMBER(J287),MAX(ROUND(K287-J287,2),0),"")</x:f>
      </x:c>
      <x:c r="N287" s="9" t="str">
        <x:f>IF(B287="","",IF(COUNTIFS($B$10:$B$309,B287,$H$10:$H$309,"&lt;&gt;OK")&gt;0,"Revisar ticket",IF(I287&lt;&gt;1,"Ver primera línea",IF(M287&gt;0,"Exceso de cobro",IF(L287=0,"Cobrado",IF(K287&gt;0,"Cobro parcial","Pendiente"))))))</x:f>
      </x:c>
    </x:row>
    <x:row r="288" ht="30" customHeight="1">
      <x:c r="A288" s="11"/>
      <x:c r="B288" s="12"/>
      <x:c r="C288" s="10"/>
      <x:c r="D288" s="13"/>
      <x:c r="E288" s="14"/>
      <x:c r="F288" s="14"/>
      <x:c r="G288" s="15" t="str">
        <x:f>IF(H288="OK",ROUND(D288*E288-F288,2),"")</x:f>
      </x:c>
      <x:c r="H288" s="9" t="str">
        <x:f>IF(COUNTA(A288:F288)=0,"",IF(NOT(ISNUMBER(A288)),"Fecha no válida",IF(OR(A288&lt;DATE(2000,1,1),A288&gt;DATE(2099,12,31),A288&lt;&gt;INT(A288)),"Fecha no válida",IF(OR(B288="",B288&lt;&gt;TRIM(B288),ISNUMBER(SEARCH("~*",B288)),ISNUMBER(SEARCH("~?",B288)),ISNUMBER(SEARCH("~~",B288))),"Revisa número venta",IF(COUNTIFS($B$10:$B$309,B288,$A$10:$A$309,"&lt;&gt;"&amp;A288)&gt;0,"Fechas distintas ticket",IF(C288="","Falta producto",IF(OR(NOT(ISNUMBER(D288)),D288&lt;=0),"Cantidad no válida",IF(OR(ISBLANK(E288),NOT(ISNUMBER(E288)),E288&lt;0),"Precio no válido",IF(OR(ISBLANK(F288),NOT(ISNUMBER(F288)),F288&lt;0,F288&gt;ROUND(D288*E288,2)),"Descuento no válido","OK")))))))))</x:f>
      </x:c>
      <x:c r="I288" s="9" t="n">
        <x:f>IF(B288="",0,IF(AND(COUNTIFS($B$10:B288,B288)=1,COUNTIFS($B$10:$B$309,B288,$H$10:$H$309,"&lt;&gt;OK")=0),1,0))</x:f>
        <x:v>0</x:v>
      </x:c>
      <x:c r="J288" s="15" t="str">
        <x:f>IF(AND(I288=1,H288="OK",COUNTIFS($B$10:$B$309,B288,$H$10:$H$309,"&lt;&gt;OK")=0),SUMIFS($G$10:$G$309,$B$10:$B$309,B288),"")</x:f>
      </x:c>
      <x:c r="K288" s="15" t="str">
        <x:f>IF(ISNUMBER(J288),SUMIFS('Cobros'!$D$10:$D$309,'Cobros'!$B$10:$B$309,B288,'Cobros'!$E$10:$E$309,"OK"),"")</x:f>
      </x:c>
      <x:c r="L288" s="15" t="str">
        <x:f>IF(ISNUMBER(J288),MAX(ROUND(J288-K288,2),0),"")</x:f>
      </x:c>
      <x:c r="M288" s="15" t="str">
        <x:f>IF(ISNUMBER(J288),MAX(ROUND(K288-J288,2),0),"")</x:f>
      </x:c>
      <x:c r="N288" s="9" t="str">
        <x:f>IF(B288="","",IF(COUNTIFS($B$10:$B$309,B288,$H$10:$H$309,"&lt;&gt;OK")&gt;0,"Revisar ticket",IF(I288&lt;&gt;1,"Ver primera línea",IF(M288&gt;0,"Exceso de cobro",IF(L288=0,"Cobrado",IF(K288&gt;0,"Cobro parcial","Pendiente"))))))</x:f>
      </x:c>
    </x:row>
    <x:row r="289" ht="30" customHeight="1">
      <x:c r="A289" s="11"/>
      <x:c r="B289" s="12"/>
      <x:c r="C289" s="10"/>
      <x:c r="D289" s="13"/>
      <x:c r="E289" s="14"/>
      <x:c r="F289" s="14"/>
      <x:c r="G289" s="15" t="str">
        <x:f>IF(H289="OK",ROUND(D289*E289-F289,2),"")</x:f>
      </x:c>
      <x:c r="H289" s="9" t="str">
        <x:f>IF(COUNTA(A289:F289)=0,"",IF(NOT(ISNUMBER(A289)),"Fecha no válida",IF(OR(A289&lt;DATE(2000,1,1),A289&gt;DATE(2099,12,31),A289&lt;&gt;INT(A289)),"Fecha no válida",IF(OR(B289="",B289&lt;&gt;TRIM(B289),ISNUMBER(SEARCH("~*",B289)),ISNUMBER(SEARCH("~?",B289)),ISNUMBER(SEARCH("~~",B289))),"Revisa número venta",IF(COUNTIFS($B$10:$B$309,B289,$A$10:$A$309,"&lt;&gt;"&amp;A289)&gt;0,"Fechas distintas ticket",IF(C289="","Falta producto",IF(OR(NOT(ISNUMBER(D289)),D289&lt;=0),"Cantidad no válida",IF(OR(ISBLANK(E289),NOT(ISNUMBER(E289)),E289&lt;0),"Precio no válido",IF(OR(ISBLANK(F289),NOT(ISNUMBER(F289)),F289&lt;0,F289&gt;ROUND(D289*E289,2)),"Descuento no válido","OK")))))))))</x:f>
      </x:c>
      <x:c r="I289" s="9" t="n">
        <x:f>IF(B289="",0,IF(AND(COUNTIFS($B$10:B289,B289)=1,COUNTIFS($B$10:$B$309,B289,$H$10:$H$309,"&lt;&gt;OK")=0),1,0))</x:f>
        <x:v>0</x:v>
      </x:c>
      <x:c r="J289" s="15" t="str">
        <x:f>IF(AND(I289=1,H289="OK",COUNTIFS($B$10:$B$309,B289,$H$10:$H$309,"&lt;&gt;OK")=0),SUMIFS($G$10:$G$309,$B$10:$B$309,B289),"")</x:f>
      </x:c>
      <x:c r="K289" s="15" t="str">
        <x:f>IF(ISNUMBER(J289),SUMIFS('Cobros'!$D$10:$D$309,'Cobros'!$B$10:$B$309,B289,'Cobros'!$E$10:$E$309,"OK"),"")</x:f>
      </x:c>
      <x:c r="L289" s="15" t="str">
        <x:f>IF(ISNUMBER(J289),MAX(ROUND(J289-K289,2),0),"")</x:f>
      </x:c>
      <x:c r="M289" s="15" t="str">
        <x:f>IF(ISNUMBER(J289),MAX(ROUND(K289-J289,2),0),"")</x:f>
      </x:c>
      <x:c r="N289" s="9" t="str">
        <x:f>IF(B289="","",IF(COUNTIFS($B$10:$B$309,B289,$H$10:$H$309,"&lt;&gt;OK")&gt;0,"Revisar ticket",IF(I289&lt;&gt;1,"Ver primera línea",IF(M289&gt;0,"Exceso de cobro",IF(L289=0,"Cobrado",IF(K289&gt;0,"Cobro parcial","Pendiente"))))))</x:f>
      </x:c>
    </x:row>
    <x:row r="290" ht="30" customHeight="1">
      <x:c r="A290" s="11"/>
      <x:c r="B290" s="12"/>
      <x:c r="C290" s="10"/>
      <x:c r="D290" s="13"/>
      <x:c r="E290" s="14"/>
      <x:c r="F290" s="14"/>
      <x:c r="G290" s="15" t="str">
        <x:f>IF(H290="OK",ROUND(D290*E290-F290,2),"")</x:f>
      </x:c>
      <x:c r="H290" s="9" t="str">
        <x:f>IF(COUNTA(A290:F290)=0,"",IF(NOT(ISNUMBER(A290)),"Fecha no válida",IF(OR(A290&lt;DATE(2000,1,1),A290&gt;DATE(2099,12,31),A290&lt;&gt;INT(A290)),"Fecha no válida",IF(OR(B290="",B290&lt;&gt;TRIM(B290),ISNUMBER(SEARCH("~*",B290)),ISNUMBER(SEARCH("~?",B290)),ISNUMBER(SEARCH("~~",B290))),"Revisa número venta",IF(COUNTIFS($B$10:$B$309,B290,$A$10:$A$309,"&lt;&gt;"&amp;A290)&gt;0,"Fechas distintas ticket",IF(C290="","Falta producto",IF(OR(NOT(ISNUMBER(D290)),D290&lt;=0),"Cantidad no válida",IF(OR(ISBLANK(E290),NOT(ISNUMBER(E290)),E290&lt;0),"Precio no válido",IF(OR(ISBLANK(F290),NOT(ISNUMBER(F290)),F290&lt;0,F290&gt;ROUND(D290*E290,2)),"Descuento no válido","OK")))))))))</x:f>
      </x:c>
      <x:c r="I290" s="9" t="n">
        <x:f>IF(B290="",0,IF(AND(COUNTIFS($B$10:B290,B290)=1,COUNTIFS($B$10:$B$309,B290,$H$10:$H$309,"&lt;&gt;OK")=0),1,0))</x:f>
        <x:v>0</x:v>
      </x:c>
      <x:c r="J290" s="15" t="str">
        <x:f>IF(AND(I290=1,H290="OK",COUNTIFS($B$10:$B$309,B290,$H$10:$H$309,"&lt;&gt;OK")=0),SUMIFS($G$10:$G$309,$B$10:$B$309,B290),"")</x:f>
      </x:c>
      <x:c r="K290" s="15" t="str">
        <x:f>IF(ISNUMBER(J290),SUMIFS('Cobros'!$D$10:$D$309,'Cobros'!$B$10:$B$309,B290,'Cobros'!$E$10:$E$309,"OK"),"")</x:f>
      </x:c>
      <x:c r="L290" s="15" t="str">
        <x:f>IF(ISNUMBER(J290),MAX(ROUND(J290-K290,2),0),"")</x:f>
      </x:c>
      <x:c r="M290" s="15" t="str">
        <x:f>IF(ISNUMBER(J290),MAX(ROUND(K290-J290,2),0),"")</x:f>
      </x:c>
      <x:c r="N290" s="9" t="str">
        <x:f>IF(B290="","",IF(COUNTIFS($B$10:$B$309,B290,$H$10:$H$309,"&lt;&gt;OK")&gt;0,"Revisar ticket",IF(I290&lt;&gt;1,"Ver primera línea",IF(M290&gt;0,"Exceso de cobro",IF(L290=0,"Cobrado",IF(K290&gt;0,"Cobro parcial","Pendiente"))))))</x:f>
      </x:c>
    </x:row>
    <x:row r="291" ht="30" customHeight="1">
      <x:c r="A291" s="11"/>
      <x:c r="B291" s="12"/>
      <x:c r="C291" s="10"/>
      <x:c r="D291" s="13"/>
      <x:c r="E291" s="14"/>
      <x:c r="F291" s="14"/>
      <x:c r="G291" s="15" t="str">
        <x:f>IF(H291="OK",ROUND(D291*E291-F291,2),"")</x:f>
      </x:c>
      <x:c r="H291" s="9" t="str">
        <x:f>IF(COUNTA(A291:F291)=0,"",IF(NOT(ISNUMBER(A291)),"Fecha no válida",IF(OR(A291&lt;DATE(2000,1,1),A291&gt;DATE(2099,12,31),A291&lt;&gt;INT(A291)),"Fecha no válida",IF(OR(B291="",B291&lt;&gt;TRIM(B291),ISNUMBER(SEARCH("~*",B291)),ISNUMBER(SEARCH("~?",B291)),ISNUMBER(SEARCH("~~",B291))),"Revisa número venta",IF(COUNTIFS($B$10:$B$309,B291,$A$10:$A$309,"&lt;&gt;"&amp;A291)&gt;0,"Fechas distintas ticket",IF(C291="","Falta producto",IF(OR(NOT(ISNUMBER(D291)),D291&lt;=0),"Cantidad no válida",IF(OR(ISBLANK(E291),NOT(ISNUMBER(E291)),E291&lt;0),"Precio no válido",IF(OR(ISBLANK(F291),NOT(ISNUMBER(F291)),F291&lt;0,F291&gt;ROUND(D291*E291,2)),"Descuento no válido","OK")))))))))</x:f>
      </x:c>
      <x:c r="I291" s="9" t="n">
        <x:f>IF(B291="",0,IF(AND(COUNTIFS($B$10:B291,B291)=1,COUNTIFS($B$10:$B$309,B291,$H$10:$H$309,"&lt;&gt;OK")=0),1,0))</x:f>
        <x:v>0</x:v>
      </x:c>
      <x:c r="J291" s="15" t="str">
        <x:f>IF(AND(I291=1,H291="OK",COUNTIFS($B$10:$B$309,B291,$H$10:$H$309,"&lt;&gt;OK")=0),SUMIFS($G$10:$G$309,$B$10:$B$309,B291),"")</x:f>
      </x:c>
      <x:c r="K291" s="15" t="str">
        <x:f>IF(ISNUMBER(J291),SUMIFS('Cobros'!$D$10:$D$309,'Cobros'!$B$10:$B$309,B291,'Cobros'!$E$10:$E$309,"OK"),"")</x:f>
      </x:c>
      <x:c r="L291" s="15" t="str">
        <x:f>IF(ISNUMBER(J291),MAX(ROUND(J291-K291,2),0),"")</x:f>
      </x:c>
      <x:c r="M291" s="15" t="str">
        <x:f>IF(ISNUMBER(J291),MAX(ROUND(K291-J291,2),0),"")</x:f>
      </x:c>
      <x:c r="N291" s="9" t="str">
        <x:f>IF(B291="","",IF(COUNTIFS($B$10:$B$309,B291,$H$10:$H$309,"&lt;&gt;OK")&gt;0,"Revisar ticket",IF(I291&lt;&gt;1,"Ver primera línea",IF(M291&gt;0,"Exceso de cobro",IF(L291=0,"Cobrado",IF(K291&gt;0,"Cobro parcial","Pendiente"))))))</x:f>
      </x:c>
    </x:row>
    <x:row r="292" ht="30" customHeight="1">
      <x:c r="A292" s="11"/>
      <x:c r="B292" s="12"/>
      <x:c r="C292" s="10"/>
      <x:c r="D292" s="13"/>
      <x:c r="E292" s="14"/>
      <x:c r="F292" s="14"/>
      <x:c r="G292" s="15" t="str">
        <x:f>IF(H292="OK",ROUND(D292*E292-F292,2),"")</x:f>
      </x:c>
      <x:c r="H292" s="9" t="str">
        <x:f>IF(COUNTA(A292:F292)=0,"",IF(NOT(ISNUMBER(A292)),"Fecha no válida",IF(OR(A292&lt;DATE(2000,1,1),A292&gt;DATE(2099,12,31),A292&lt;&gt;INT(A292)),"Fecha no válida",IF(OR(B292="",B292&lt;&gt;TRIM(B292),ISNUMBER(SEARCH("~*",B292)),ISNUMBER(SEARCH("~?",B292)),ISNUMBER(SEARCH("~~",B292))),"Revisa número venta",IF(COUNTIFS($B$10:$B$309,B292,$A$10:$A$309,"&lt;&gt;"&amp;A292)&gt;0,"Fechas distintas ticket",IF(C292="","Falta producto",IF(OR(NOT(ISNUMBER(D292)),D292&lt;=0),"Cantidad no válida",IF(OR(ISBLANK(E292),NOT(ISNUMBER(E292)),E292&lt;0),"Precio no válido",IF(OR(ISBLANK(F292),NOT(ISNUMBER(F292)),F292&lt;0,F292&gt;ROUND(D292*E292,2)),"Descuento no válido","OK")))))))))</x:f>
      </x:c>
      <x:c r="I292" s="9" t="n">
        <x:f>IF(B292="",0,IF(AND(COUNTIFS($B$10:B292,B292)=1,COUNTIFS($B$10:$B$309,B292,$H$10:$H$309,"&lt;&gt;OK")=0),1,0))</x:f>
        <x:v>0</x:v>
      </x:c>
      <x:c r="J292" s="15" t="str">
        <x:f>IF(AND(I292=1,H292="OK",COUNTIFS($B$10:$B$309,B292,$H$10:$H$309,"&lt;&gt;OK")=0),SUMIFS($G$10:$G$309,$B$10:$B$309,B292),"")</x:f>
      </x:c>
      <x:c r="K292" s="15" t="str">
        <x:f>IF(ISNUMBER(J292),SUMIFS('Cobros'!$D$10:$D$309,'Cobros'!$B$10:$B$309,B292,'Cobros'!$E$10:$E$309,"OK"),"")</x:f>
      </x:c>
      <x:c r="L292" s="15" t="str">
        <x:f>IF(ISNUMBER(J292),MAX(ROUND(J292-K292,2),0),"")</x:f>
      </x:c>
      <x:c r="M292" s="15" t="str">
        <x:f>IF(ISNUMBER(J292),MAX(ROUND(K292-J292,2),0),"")</x:f>
      </x:c>
      <x:c r="N292" s="9" t="str">
        <x:f>IF(B292="","",IF(COUNTIFS($B$10:$B$309,B292,$H$10:$H$309,"&lt;&gt;OK")&gt;0,"Revisar ticket",IF(I292&lt;&gt;1,"Ver primera línea",IF(M292&gt;0,"Exceso de cobro",IF(L292=0,"Cobrado",IF(K292&gt;0,"Cobro parcial","Pendiente"))))))</x:f>
      </x:c>
    </x:row>
    <x:row r="293" ht="30" customHeight="1">
      <x:c r="A293" s="11"/>
      <x:c r="B293" s="12"/>
      <x:c r="C293" s="10"/>
      <x:c r="D293" s="13"/>
      <x:c r="E293" s="14"/>
      <x:c r="F293" s="14"/>
      <x:c r="G293" s="15" t="str">
        <x:f>IF(H293="OK",ROUND(D293*E293-F293,2),"")</x:f>
      </x:c>
      <x:c r="H293" s="9" t="str">
        <x:f>IF(COUNTA(A293:F293)=0,"",IF(NOT(ISNUMBER(A293)),"Fecha no válida",IF(OR(A293&lt;DATE(2000,1,1),A293&gt;DATE(2099,12,31),A293&lt;&gt;INT(A293)),"Fecha no válida",IF(OR(B293="",B293&lt;&gt;TRIM(B293),ISNUMBER(SEARCH("~*",B293)),ISNUMBER(SEARCH("~?",B293)),ISNUMBER(SEARCH("~~",B293))),"Revisa número venta",IF(COUNTIFS($B$10:$B$309,B293,$A$10:$A$309,"&lt;&gt;"&amp;A293)&gt;0,"Fechas distintas ticket",IF(C293="","Falta producto",IF(OR(NOT(ISNUMBER(D293)),D293&lt;=0),"Cantidad no válida",IF(OR(ISBLANK(E293),NOT(ISNUMBER(E293)),E293&lt;0),"Precio no válido",IF(OR(ISBLANK(F293),NOT(ISNUMBER(F293)),F293&lt;0,F293&gt;ROUND(D293*E293,2)),"Descuento no válido","OK")))))))))</x:f>
      </x:c>
      <x:c r="I293" s="9" t="n">
        <x:f>IF(B293="",0,IF(AND(COUNTIFS($B$10:B293,B293)=1,COUNTIFS($B$10:$B$309,B293,$H$10:$H$309,"&lt;&gt;OK")=0),1,0))</x:f>
        <x:v>0</x:v>
      </x:c>
      <x:c r="J293" s="15" t="str">
        <x:f>IF(AND(I293=1,H293="OK",COUNTIFS($B$10:$B$309,B293,$H$10:$H$309,"&lt;&gt;OK")=0),SUMIFS($G$10:$G$309,$B$10:$B$309,B293),"")</x:f>
      </x:c>
      <x:c r="K293" s="15" t="str">
        <x:f>IF(ISNUMBER(J293),SUMIFS('Cobros'!$D$10:$D$309,'Cobros'!$B$10:$B$309,B293,'Cobros'!$E$10:$E$309,"OK"),"")</x:f>
      </x:c>
      <x:c r="L293" s="15" t="str">
        <x:f>IF(ISNUMBER(J293),MAX(ROUND(J293-K293,2),0),"")</x:f>
      </x:c>
      <x:c r="M293" s="15" t="str">
        <x:f>IF(ISNUMBER(J293),MAX(ROUND(K293-J293,2),0),"")</x:f>
      </x:c>
      <x:c r="N293" s="9" t="str">
        <x:f>IF(B293="","",IF(COUNTIFS($B$10:$B$309,B293,$H$10:$H$309,"&lt;&gt;OK")&gt;0,"Revisar ticket",IF(I293&lt;&gt;1,"Ver primera línea",IF(M293&gt;0,"Exceso de cobro",IF(L293=0,"Cobrado",IF(K293&gt;0,"Cobro parcial","Pendiente"))))))</x:f>
      </x:c>
    </x:row>
    <x:row r="294" ht="30" customHeight="1">
      <x:c r="A294" s="11"/>
      <x:c r="B294" s="12"/>
      <x:c r="C294" s="10"/>
      <x:c r="D294" s="13"/>
      <x:c r="E294" s="14"/>
      <x:c r="F294" s="14"/>
      <x:c r="G294" s="15" t="str">
        <x:f>IF(H294="OK",ROUND(D294*E294-F294,2),"")</x:f>
      </x:c>
      <x:c r="H294" s="9" t="str">
        <x:f>IF(COUNTA(A294:F294)=0,"",IF(NOT(ISNUMBER(A294)),"Fecha no válida",IF(OR(A294&lt;DATE(2000,1,1),A294&gt;DATE(2099,12,31),A294&lt;&gt;INT(A294)),"Fecha no válida",IF(OR(B294="",B294&lt;&gt;TRIM(B294),ISNUMBER(SEARCH("~*",B294)),ISNUMBER(SEARCH("~?",B294)),ISNUMBER(SEARCH("~~",B294))),"Revisa número venta",IF(COUNTIFS($B$10:$B$309,B294,$A$10:$A$309,"&lt;&gt;"&amp;A294)&gt;0,"Fechas distintas ticket",IF(C294="","Falta producto",IF(OR(NOT(ISNUMBER(D294)),D294&lt;=0),"Cantidad no válida",IF(OR(ISBLANK(E294),NOT(ISNUMBER(E294)),E294&lt;0),"Precio no válido",IF(OR(ISBLANK(F294),NOT(ISNUMBER(F294)),F294&lt;0,F294&gt;ROUND(D294*E294,2)),"Descuento no válido","OK")))))))))</x:f>
      </x:c>
      <x:c r="I294" s="9" t="n">
        <x:f>IF(B294="",0,IF(AND(COUNTIFS($B$10:B294,B294)=1,COUNTIFS($B$10:$B$309,B294,$H$10:$H$309,"&lt;&gt;OK")=0),1,0))</x:f>
        <x:v>0</x:v>
      </x:c>
      <x:c r="J294" s="15" t="str">
        <x:f>IF(AND(I294=1,H294="OK",COUNTIFS($B$10:$B$309,B294,$H$10:$H$309,"&lt;&gt;OK")=0),SUMIFS($G$10:$G$309,$B$10:$B$309,B294),"")</x:f>
      </x:c>
      <x:c r="K294" s="15" t="str">
        <x:f>IF(ISNUMBER(J294),SUMIFS('Cobros'!$D$10:$D$309,'Cobros'!$B$10:$B$309,B294,'Cobros'!$E$10:$E$309,"OK"),"")</x:f>
      </x:c>
      <x:c r="L294" s="15" t="str">
        <x:f>IF(ISNUMBER(J294),MAX(ROUND(J294-K294,2),0),"")</x:f>
      </x:c>
      <x:c r="M294" s="15" t="str">
        <x:f>IF(ISNUMBER(J294),MAX(ROUND(K294-J294,2),0),"")</x:f>
      </x:c>
      <x:c r="N294" s="9" t="str">
        <x:f>IF(B294="","",IF(COUNTIFS($B$10:$B$309,B294,$H$10:$H$309,"&lt;&gt;OK")&gt;0,"Revisar ticket",IF(I294&lt;&gt;1,"Ver primera línea",IF(M294&gt;0,"Exceso de cobro",IF(L294=0,"Cobrado",IF(K294&gt;0,"Cobro parcial","Pendiente"))))))</x:f>
      </x:c>
    </x:row>
    <x:row r="295" ht="30" customHeight="1">
      <x:c r="A295" s="11"/>
      <x:c r="B295" s="12"/>
      <x:c r="C295" s="10"/>
      <x:c r="D295" s="13"/>
      <x:c r="E295" s="14"/>
      <x:c r="F295" s="14"/>
      <x:c r="G295" s="15" t="str">
        <x:f>IF(H295="OK",ROUND(D295*E295-F295,2),"")</x:f>
      </x:c>
      <x:c r="H295" s="9" t="str">
        <x:f>IF(COUNTA(A295:F295)=0,"",IF(NOT(ISNUMBER(A295)),"Fecha no válida",IF(OR(A295&lt;DATE(2000,1,1),A295&gt;DATE(2099,12,31),A295&lt;&gt;INT(A295)),"Fecha no válida",IF(OR(B295="",B295&lt;&gt;TRIM(B295),ISNUMBER(SEARCH("~*",B295)),ISNUMBER(SEARCH("~?",B295)),ISNUMBER(SEARCH("~~",B295))),"Revisa número venta",IF(COUNTIFS($B$10:$B$309,B295,$A$10:$A$309,"&lt;&gt;"&amp;A295)&gt;0,"Fechas distintas ticket",IF(C295="","Falta producto",IF(OR(NOT(ISNUMBER(D295)),D295&lt;=0),"Cantidad no válida",IF(OR(ISBLANK(E295),NOT(ISNUMBER(E295)),E295&lt;0),"Precio no válido",IF(OR(ISBLANK(F295),NOT(ISNUMBER(F295)),F295&lt;0,F295&gt;ROUND(D295*E295,2)),"Descuento no válido","OK")))))))))</x:f>
      </x:c>
      <x:c r="I295" s="9" t="n">
        <x:f>IF(B295="",0,IF(AND(COUNTIFS($B$10:B295,B295)=1,COUNTIFS($B$10:$B$309,B295,$H$10:$H$309,"&lt;&gt;OK")=0),1,0))</x:f>
        <x:v>0</x:v>
      </x:c>
      <x:c r="J295" s="15" t="str">
        <x:f>IF(AND(I295=1,H295="OK",COUNTIFS($B$10:$B$309,B295,$H$10:$H$309,"&lt;&gt;OK")=0),SUMIFS($G$10:$G$309,$B$10:$B$309,B295),"")</x:f>
      </x:c>
      <x:c r="K295" s="15" t="str">
        <x:f>IF(ISNUMBER(J295),SUMIFS('Cobros'!$D$10:$D$309,'Cobros'!$B$10:$B$309,B295,'Cobros'!$E$10:$E$309,"OK"),"")</x:f>
      </x:c>
      <x:c r="L295" s="15" t="str">
        <x:f>IF(ISNUMBER(J295),MAX(ROUND(J295-K295,2),0),"")</x:f>
      </x:c>
      <x:c r="M295" s="15" t="str">
        <x:f>IF(ISNUMBER(J295),MAX(ROUND(K295-J295,2),0),"")</x:f>
      </x:c>
      <x:c r="N295" s="9" t="str">
        <x:f>IF(B295="","",IF(COUNTIFS($B$10:$B$309,B295,$H$10:$H$309,"&lt;&gt;OK")&gt;0,"Revisar ticket",IF(I295&lt;&gt;1,"Ver primera línea",IF(M295&gt;0,"Exceso de cobro",IF(L295=0,"Cobrado",IF(K295&gt;0,"Cobro parcial","Pendiente"))))))</x:f>
      </x:c>
    </x:row>
    <x:row r="296" ht="30" customHeight="1">
      <x:c r="A296" s="11"/>
      <x:c r="B296" s="12"/>
      <x:c r="C296" s="10"/>
      <x:c r="D296" s="13"/>
      <x:c r="E296" s="14"/>
      <x:c r="F296" s="14"/>
      <x:c r="G296" s="15" t="str">
        <x:f>IF(H296="OK",ROUND(D296*E296-F296,2),"")</x:f>
      </x:c>
      <x:c r="H296" s="9" t="str">
        <x:f>IF(COUNTA(A296:F296)=0,"",IF(NOT(ISNUMBER(A296)),"Fecha no válida",IF(OR(A296&lt;DATE(2000,1,1),A296&gt;DATE(2099,12,31),A296&lt;&gt;INT(A296)),"Fecha no válida",IF(OR(B296="",B296&lt;&gt;TRIM(B296),ISNUMBER(SEARCH("~*",B296)),ISNUMBER(SEARCH("~?",B296)),ISNUMBER(SEARCH("~~",B296))),"Revisa número venta",IF(COUNTIFS($B$10:$B$309,B296,$A$10:$A$309,"&lt;&gt;"&amp;A296)&gt;0,"Fechas distintas ticket",IF(C296="","Falta producto",IF(OR(NOT(ISNUMBER(D296)),D296&lt;=0),"Cantidad no válida",IF(OR(ISBLANK(E296),NOT(ISNUMBER(E296)),E296&lt;0),"Precio no válido",IF(OR(ISBLANK(F296),NOT(ISNUMBER(F296)),F296&lt;0,F296&gt;ROUND(D296*E296,2)),"Descuento no válido","OK")))))))))</x:f>
      </x:c>
      <x:c r="I296" s="9" t="n">
        <x:f>IF(B296="",0,IF(AND(COUNTIFS($B$10:B296,B296)=1,COUNTIFS($B$10:$B$309,B296,$H$10:$H$309,"&lt;&gt;OK")=0),1,0))</x:f>
        <x:v>0</x:v>
      </x:c>
      <x:c r="J296" s="15" t="str">
        <x:f>IF(AND(I296=1,H296="OK",COUNTIFS($B$10:$B$309,B296,$H$10:$H$309,"&lt;&gt;OK")=0),SUMIFS($G$10:$G$309,$B$10:$B$309,B296),"")</x:f>
      </x:c>
      <x:c r="K296" s="15" t="str">
        <x:f>IF(ISNUMBER(J296),SUMIFS('Cobros'!$D$10:$D$309,'Cobros'!$B$10:$B$309,B296,'Cobros'!$E$10:$E$309,"OK"),"")</x:f>
      </x:c>
      <x:c r="L296" s="15" t="str">
        <x:f>IF(ISNUMBER(J296),MAX(ROUND(J296-K296,2),0),"")</x:f>
      </x:c>
      <x:c r="M296" s="15" t="str">
        <x:f>IF(ISNUMBER(J296),MAX(ROUND(K296-J296,2),0),"")</x:f>
      </x:c>
      <x:c r="N296" s="9" t="str">
        <x:f>IF(B296="","",IF(COUNTIFS($B$10:$B$309,B296,$H$10:$H$309,"&lt;&gt;OK")&gt;0,"Revisar ticket",IF(I296&lt;&gt;1,"Ver primera línea",IF(M296&gt;0,"Exceso de cobro",IF(L296=0,"Cobrado",IF(K296&gt;0,"Cobro parcial","Pendiente"))))))</x:f>
      </x:c>
    </x:row>
    <x:row r="297" ht="30" customHeight="1">
      <x:c r="A297" s="11"/>
      <x:c r="B297" s="12"/>
      <x:c r="C297" s="10"/>
      <x:c r="D297" s="13"/>
      <x:c r="E297" s="14"/>
      <x:c r="F297" s="14"/>
      <x:c r="G297" s="15" t="str">
        <x:f>IF(H297="OK",ROUND(D297*E297-F297,2),"")</x:f>
      </x:c>
      <x:c r="H297" s="9" t="str">
        <x:f>IF(COUNTA(A297:F297)=0,"",IF(NOT(ISNUMBER(A297)),"Fecha no válida",IF(OR(A297&lt;DATE(2000,1,1),A297&gt;DATE(2099,12,31),A297&lt;&gt;INT(A297)),"Fecha no válida",IF(OR(B297="",B297&lt;&gt;TRIM(B297),ISNUMBER(SEARCH("~*",B297)),ISNUMBER(SEARCH("~?",B297)),ISNUMBER(SEARCH("~~",B297))),"Revisa número venta",IF(COUNTIFS($B$10:$B$309,B297,$A$10:$A$309,"&lt;&gt;"&amp;A297)&gt;0,"Fechas distintas ticket",IF(C297="","Falta producto",IF(OR(NOT(ISNUMBER(D297)),D297&lt;=0),"Cantidad no válida",IF(OR(ISBLANK(E297),NOT(ISNUMBER(E297)),E297&lt;0),"Precio no válido",IF(OR(ISBLANK(F297),NOT(ISNUMBER(F297)),F297&lt;0,F297&gt;ROUND(D297*E297,2)),"Descuento no válido","OK")))))))))</x:f>
      </x:c>
      <x:c r="I297" s="9" t="n">
        <x:f>IF(B297="",0,IF(AND(COUNTIFS($B$10:B297,B297)=1,COUNTIFS($B$10:$B$309,B297,$H$10:$H$309,"&lt;&gt;OK")=0),1,0))</x:f>
        <x:v>0</x:v>
      </x:c>
      <x:c r="J297" s="15" t="str">
        <x:f>IF(AND(I297=1,H297="OK",COUNTIFS($B$10:$B$309,B297,$H$10:$H$309,"&lt;&gt;OK")=0),SUMIFS($G$10:$G$309,$B$10:$B$309,B297),"")</x:f>
      </x:c>
      <x:c r="K297" s="15" t="str">
        <x:f>IF(ISNUMBER(J297),SUMIFS('Cobros'!$D$10:$D$309,'Cobros'!$B$10:$B$309,B297,'Cobros'!$E$10:$E$309,"OK"),"")</x:f>
      </x:c>
      <x:c r="L297" s="15" t="str">
        <x:f>IF(ISNUMBER(J297),MAX(ROUND(J297-K297,2),0),"")</x:f>
      </x:c>
      <x:c r="M297" s="15" t="str">
        <x:f>IF(ISNUMBER(J297),MAX(ROUND(K297-J297,2),0),"")</x:f>
      </x:c>
      <x:c r="N297" s="9" t="str">
        <x:f>IF(B297="","",IF(COUNTIFS($B$10:$B$309,B297,$H$10:$H$309,"&lt;&gt;OK")&gt;0,"Revisar ticket",IF(I297&lt;&gt;1,"Ver primera línea",IF(M297&gt;0,"Exceso de cobro",IF(L297=0,"Cobrado",IF(K297&gt;0,"Cobro parcial","Pendiente"))))))</x:f>
      </x:c>
    </x:row>
    <x:row r="298" ht="30" customHeight="1">
      <x:c r="A298" s="11"/>
      <x:c r="B298" s="12"/>
      <x:c r="C298" s="10"/>
      <x:c r="D298" s="13"/>
      <x:c r="E298" s="14"/>
      <x:c r="F298" s="14"/>
      <x:c r="G298" s="15" t="str">
        <x:f>IF(H298="OK",ROUND(D298*E298-F298,2),"")</x:f>
      </x:c>
      <x:c r="H298" s="9" t="str">
        <x:f>IF(COUNTA(A298:F298)=0,"",IF(NOT(ISNUMBER(A298)),"Fecha no válida",IF(OR(A298&lt;DATE(2000,1,1),A298&gt;DATE(2099,12,31),A298&lt;&gt;INT(A298)),"Fecha no válida",IF(OR(B298="",B298&lt;&gt;TRIM(B298),ISNUMBER(SEARCH("~*",B298)),ISNUMBER(SEARCH("~?",B298)),ISNUMBER(SEARCH("~~",B298))),"Revisa número venta",IF(COUNTIFS($B$10:$B$309,B298,$A$10:$A$309,"&lt;&gt;"&amp;A298)&gt;0,"Fechas distintas ticket",IF(C298="","Falta producto",IF(OR(NOT(ISNUMBER(D298)),D298&lt;=0),"Cantidad no válida",IF(OR(ISBLANK(E298),NOT(ISNUMBER(E298)),E298&lt;0),"Precio no válido",IF(OR(ISBLANK(F298),NOT(ISNUMBER(F298)),F298&lt;0,F298&gt;ROUND(D298*E298,2)),"Descuento no válido","OK")))))))))</x:f>
      </x:c>
      <x:c r="I298" s="9" t="n">
        <x:f>IF(B298="",0,IF(AND(COUNTIFS($B$10:B298,B298)=1,COUNTIFS($B$10:$B$309,B298,$H$10:$H$309,"&lt;&gt;OK")=0),1,0))</x:f>
        <x:v>0</x:v>
      </x:c>
      <x:c r="J298" s="15" t="str">
        <x:f>IF(AND(I298=1,H298="OK",COUNTIFS($B$10:$B$309,B298,$H$10:$H$309,"&lt;&gt;OK")=0),SUMIFS($G$10:$G$309,$B$10:$B$309,B298),"")</x:f>
      </x:c>
      <x:c r="K298" s="15" t="str">
        <x:f>IF(ISNUMBER(J298),SUMIFS('Cobros'!$D$10:$D$309,'Cobros'!$B$10:$B$309,B298,'Cobros'!$E$10:$E$309,"OK"),"")</x:f>
      </x:c>
      <x:c r="L298" s="15" t="str">
        <x:f>IF(ISNUMBER(J298),MAX(ROUND(J298-K298,2),0),"")</x:f>
      </x:c>
      <x:c r="M298" s="15" t="str">
        <x:f>IF(ISNUMBER(J298),MAX(ROUND(K298-J298,2),0),"")</x:f>
      </x:c>
      <x:c r="N298" s="9" t="str">
        <x:f>IF(B298="","",IF(COUNTIFS($B$10:$B$309,B298,$H$10:$H$309,"&lt;&gt;OK")&gt;0,"Revisar ticket",IF(I298&lt;&gt;1,"Ver primera línea",IF(M298&gt;0,"Exceso de cobro",IF(L298=0,"Cobrado",IF(K298&gt;0,"Cobro parcial","Pendiente"))))))</x:f>
      </x:c>
    </x:row>
    <x:row r="299" ht="30" customHeight="1">
      <x:c r="A299" s="11"/>
      <x:c r="B299" s="12"/>
      <x:c r="C299" s="10"/>
      <x:c r="D299" s="13"/>
      <x:c r="E299" s="14"/>
      <x:c r="F299" s="14"/>
      <x:c r="G299" s="15" t="str">
        <x:f>IF(H299="OK",ROUND(D299*E299-F299,2),"")</x:f>
      </x:c>
      <x:c r="H299" s="9" t="str">
        <x:f>IF(COUNTA(A299:F299)=0,"",IF(NOT(ISNUMBER(A299)),"Fecha no válida",IF(OR(A299&lt;DATE(2000,1,1),A299&gt;DATE(2099,12,31),A299&lt;&gt;INT(A299)),"Fecha no válida",IF(OR(B299="",B299&lt;&gt;TRIM(B299),ISNUMBER(SEARCH("~*",B299)),ISNUMBER(SEARCH("~?",B299)),ISNUMBER(SEARCH("~~",B299))),"Revisa número venta",IF(COUNTIFS($B$10:$B$309,B299,$A$10:$A$309,"&lt;&gt;"&amp;A299)&gt;0,"Fechas distintas ticket",IF(C299="","Falta producto",IF(OR(NOT(ISNUMBER(D299)),D299&lt;=0),"Cantidad no válida",IF(OR(ISBLANK(E299),NOT(ISNUMBER(E299)),E299&lt;0),"Precio no válido",IF(OR(ISBLANK(F299),NOT(ISNUMBER(F299)),F299&lt;0,F299&gt;ROUND(D299*E299,2)),"Descuento no válido","OK")))))))))</x:f>
      </x:c>
      <x:c r="I299" s="9" t="n">
        <x:f>IF(B299="",0,IF(AND(COUNTIFS($B$10:B299,B299)=1,COUNTIFS($B$10:$B$309,B299,$H$10:$H$309,"&lt;&gt;OK")=0),1,0))</x:f>
        <x:v>0</x:v>
      </x:c>
      <x:c r="J299" s="15" t="str">
        <x:f>IF(AND(I299=1,H299="OK",COUNTIFS($B$10:$B$309,B299,$H$10:$H$309,"&lt;&gt;OK")=0),SUMIFS($G$10:$G$309,$B$10:$B$309,B299),"")</x:f>
      </x:c>
      <x:c r="K299" s="15" t="str">
        <x:f>IF(ISNUMBER(J299),SUMIFS('Cobros'!$D$10:$D$309,'Cobros'!$B$10:$B$309,B299,'Cobros'!$E$10:$E$309,"OK"),"")</x:f>
      </x:c>
      <x:c r="L299" s="15" t="str">
        <x:f>IF(ISNUMBER(J299),MAX(ROUND(J299-K299,2),0),"")</x:f>
      </x:c>
      <x:c r="M299" s="15" t="str">
        <x:f>IF(ISNUMBER(J299),MAX(ROUND(K299-J299,2),0),"")</x:f>
      </x:c>
      <x:c r="N299" s="9" t="str">
        <x:f>IF(B299="","",IF(COUNTIFS($B$10:$B$309,B299,$H$10:$H$309,"&lt;&gt;OK")&gt;0,"Revisar ticket",IF(I299&lt;&gt;1,"Ver primera línea",IF(M299&gt;0,"Exceso de cobro",IF(L299=0,"Cobrado",IF(K299&gt;0,"Cobro parcial","Pendiente"))))))</x:f>
      </x:c>
    </x:row>
    <x:row r="300" ht="30" customHeight="1">
      <x:c r="A300" s="11"/>
      <x:c r="B300" s="12"/>
      <x:c r="C300" s="10"/>
      <x:c r="D300" s="13"/>
      <x:c r="E300" s="14"/>
      <x:c r="F300" s="14"/>
      <x:c r="G300" s="15" t="str">
        <x:f>IF(H300="OK",ROUND(D300*E300-F300,2),"")</x:f>
      </x:c>
      <x:c r="H300" s="9" t="str">
        <x:f>IF(COUNTA(A300:F300)=0,"",IF(NOT(ISNUMBER(A300)),"Fecha no válida",IF(OR(A300&lt;DATE(2000,1,1),A300&gt;DATE(2099,12,31),A300&lt;&gt;INT(A300)),"Fecha no válida",IF(OR(B300="",B300&lt;&gt;TRIM(B300),ISNUMBER(SEARCH("~*",B300)),ISNUMBER(SEARCH("~?",B300)),ISNUMBER(SEARCH("~~",B300))),"Revisa número venta",IF(COUNTIFS($B$10:$B$309,B300,$A$10:$A$309,"&lt;&gt;"&amp;A300)&gt;0,"Fechas distintas ticket",IF(C300="","Falta producto",IF(OR(NOT(ISNUMBER(D300)),D300&lt;=0),"Cantidad no válida",IF(OR(ISBLANK(E300),NOT(ISNUMBER(E300)),E300&lt;0),"Precio no válido",IF(OR(ISBLANK(F300),NOT(ISNUMBER(F300)),F300&lt;0,F300&gt;ROUND(D300*E300,2)),"Descuento no válido","OK")))))))))</x:f>
      </x:c>
      <x:c r="I300" s="9" t="n">
        <x:f>IF(B300="",0,IF(AND(COUNTIFS($B$10:B300,B300)=1,COUNTIFS($B$10:$B$309,B300,$H$10:$H$309,"&lt;&gt;OK")=0),1,0))</x:f>
        <x:v>0</x:v>
      </x:c>
      <x:c r="J300" s="15" t="str">
        <x:f>IF(AND(I300=1,H300="OK",COUNTIFS($B$10:$B$309,B300,$H$10:$H$309,"&lt;&gt;OK")=0),SUMIFS($G$10:$G$309,$B$10:$B$309,B300),"")</x:f>
      </x:c>
      <x:c r="K300" s="15" t="str">
        <x:f>IF(ISNUMBER(J300),SUMIFS('Cobros'!$D$10:$D$309,'Cobros'!$B$10:$B$309,B300,'Cobros'!$E$10:$E$309,"OK"),"")</x:f>
      </x:c>
      <x:c r="L300" s="15" t="str">
        <x:f>IF(ISNUMBER(J300),MAX(ROUND(J300-K300,2),0),"")</x:f>
      </x:c>
      <x:c r="M300" s="15" t="str">
        <x:f>IF(ISNUMBER(J300),MAX(ROUND(K300-J300,2),0),"")</x:f>
      </x:c>
      <x:c r="N300" s="9" t="str">
        <x:f>IF(B300="","",IF(COUNTIFS($B$10:$B$309,B300,$H$10:$H$309,"&lt;&gt;OK")&gt;0,"Revisar ticket",IF(I300&lt;&gt;1,"Ver primera línea",IF(M300&gt;0,"Exceso de cobro",IF(L300=0,"Cobrado",IF(K300&gt;0,"Cobro parcial","Pendiente"))))))</x:f>
      </x:c>
    </x:row>
    <x:row r="301" ht="30" customHeight="1">
      <x:c r="A301" s="11"/>
      <x:c r="B301" s="12"/>
      <x:c r="C301" s="10"/>
      <x:c r="D301" s="13"/>
      <x:c r="E301" s="14"/>
      <x:c r="F301" s="14"/>
      <x:c r="G301" s="15" t="str">
        <x:f>IF(H301="OK",ROUND(D301*E301-F301,2),"")</x:f>
      </x:c>
      <x:c r="H301" s="9" t="str">
        <x:f>IF(COUNTA(A301:F301)=0,"",IF(NOT(ISNUMBER(A301)),"Fecha no válida",IF(OR(A301&lt;DATE(2000,1,1),A301&gt;DATE(2099,12,31),A301&lt;&gt;INT(A301)),"Fecha no válida",IF(OR(B301="",B301&lt;&gt;TRIM(B301),ISNUMBER(SEARCH("~*",B301)),ISNUMBER(SEARCH("~?",B301)),ISNUMBER(SEARCH("~~",B301))),"Revisa número venta",IF(COUNTIFS($B$10:$B$309,B301,$A$10:$A$309,"&lt;&gt;"&amp;A301)&gt;0,"Fechas distintas ticket",IF(C301="","Falta producto",IF(OR(NOT(ISNUMBER(D301)),D301&lt;=0),"Cantidad no válida",IF(OR(ISBLANK(E301),NOT(ISNUMBER(E301)),E301&lt;0),"Precio no válido",IF(OR(ISBLANK(F301),NOT(ISNUMBER(F301)),F301&lt;0,F301&gt;ROUND(D301*E301,2)),"Descuento no válido","OK")))))))))</x:f>
      </x:c>
      <x:c r="I301" s="9" t="n">
        <x:f>IF(B301="",0,IF(AND(COUNTIFS($B$10:B301,B301)=1,COUNTIFS($B$10:$B$309,B301,$H$10:$H$309,"&lt;&gt;OK")=0),1,0))</x:f>
        <x:v>0</x:v>
      </x:c>
      <x:c r="J301" s="15" t="str">
        <x:f>IF(AND(I301=1,H301="OK",COUNTIFS($B$10:$B$309,B301,$H$10:$H$309,"&lt;&gt;OK")=0),SUMIFS($G$10:$G$309,$B$10:$B$309,B301),"")</x:f>
      </x:c>
      <x:c r="K301" s="15" t="str">
        <x:f>IF(ISNUMBER(J301),SUMIFS('Cobros'!$D$10:$D$309,'Cobros'!$B$10:$B$309,B301,'Cobros'!$E$10:$E$309,"OK"),"")</x:f>
      </x:c>
      <x:c r="L301" s="15" t="str">
        <x:f>IF(ISNUMBER(J301),MAX(ROUND(J301-K301,2),0),"")</x:f>
      </x:c>
      <x:c r="M301" s="15" t="str">
        <x:f>IF(ISNUMBER(J301),MAX(ROUND(K301-J301,2),0),"")</x:f>
      </x:c>
      <x:c r="N301" s="9" t="str">
        <x:f>IF(B301="","",IF(COUNTIFS($B$10:$B$309,B301,$H$10:$H$309,"&lt;&gt;OK")&gt;0,"Revisar ticket",IF(I301&lt;&gt;1,"Ver primera línea",IF(M301&gt;0,"Exceso de cobro",IF(L301=0,"Cobrado",IF(K301&gt;0,"Cobro parcial","Pendiente"))))))</x:f>
      </x:c>
    </x:row>
    <x:row r="302" ht="30" customHeight="1">
      <x:c r="A302" s="11"/>
      <x:c r="B302" s="12"/>
      <x:c r="C302" s="10"/>
      <x:c r="D302" s="13"/>
      <x:c r="E302" s="14"/>
      <x:c r="F302" s="14"/>
      <x:c r="G302" s="15" t="str">
        <x:f>IF(H302="OK",ROUND(D302*E302-F302,2),"")</x:f>
      </x:c>
      <x:c r="H302" s="9" t="str">
        <x:f>IF(COUNTA(A302:F302)=0,"",IF(NOT(ISNUMBER(A302)),"Fecha no válida",IF(OR(A302&lt;DATE(2000,1,1),A302&gt;DATE(2099,12,31),A302&lt;&gt;INT(A302)),"Fecha no válida",IF(OR(B302="",B302&lt;&gt;TRIM(B302),ISNUMBER(SEARCH("~*",B302)),ISNUMBER(SEARCH("~?",B302)),ISNUMBER(SEARCH("~~",B302))),"Revisa número venta",IF(COUNTIFS($B$10:$B$309,B302,$A$10:$A$309,"&lt;&gt;"&amp;A302)&gt;0,"Fechas distintas ticket",IF(C302="","Falta producto",IF(OR(NOT(ISNUMBER(D302)),D302&lt;=0),"Cantidad no válida",IF(OR(ISBLANK(E302),NOT(ISNUMBER(E302)),E302&lt;0),"Precio no válido",IF(OR(ISBLANK(F302),NOT(ISNUMBER(F302)),F302&lt;0,F302&gt;ROUND(D302*E302,2)),"Descuento no válido","OK")))))))))</x:f>
      </x:c>
      <x:c r="I302" s="9" t="n">
        <x:f>IF(B302="",0,IF(AND(COUNTIFS($B$10:B302,B302)=1,COUNTIFS($B$10:$B$309,B302,$H$10:$H$309,"&lt;&gt;OK")=0),1,0))</x:f>
        <x:v>0</x:v>
      </x:c>
      <x:c r="J302" s="15" t="str">
        <x:f>IF(AND(I302=1,H302="OK",COUNTIFS($B$10:$B$309,B302,$H$10:$H$309,"&lt;&gt;OK")=0),SUMIFS($G$10:$G$309,$B$10:$B$309,B302),"")</x:f>
      </x:c>
      <x:c r="K302" s="15" t="str">
        <x:f>IF(ISNUMBER(J302),SUMIFS('Cobros'!$D$10:$D$309,'Cobros'!$B$10:$B$309,B302,'Cobros'!$E$10:$E$309,"OK"),"")</x:f>
      </x:c>
      <x:c r="L302" s="15" t="str">
        <x:f>IF(ISNUMBER(J302),MAX(ROUND(J302-K302,2),0),"")</x:f>
      </x:c>
      <x:c r="M302" s="15" t="str">
        <x:f>IF(ISNUMBER(J302),MAX(ROUND(K302-J302,2),0),"")</x:f>
      </x:c>
      <x:c r="N302" s="9" t="str">
        <x:f>IF(B302="","",IF(COUNTIFS($B$10:$B$309,B302,$H$10:$H$309,"&lt;&gt;OK")&gt;0,"Revisar ticket",IF(I302&lt;&gt;1,"Ver primera línea",IF(M302&gt;0,"Exceso de cobro",IF(L302=0,"Cobrado",IF(K302&gt;0,"Cobro parcial","Pendiente"))))))</x:f>
      </x:c>
    </x:row>
    <x:row r="303" ht="30" customHeight="1">
      <x:c r="A303" s="11"/>
      <x:c r="B303" s="12"/>
      <x:c r="C303" s="10"/>
      <x:c r="D303" s="13"/>
      <x:c r="E303" s="14"/>
      <x:c r="F303" s="14"/>
      <x:c r="G303" s="15" t="str">
        <x:f>IF(H303="OK",ROUND(D303*E303-F303,2),"")</x:f>
      </x:c>
      <x:c r="H303" s="9" t="str">
        <x:f>IF(COUNTA(A303:F303)=0,"",IF(NOT(ISNUMBER(A303)),"Fecha no válida",IF(OR(A303&lt;DATE(2000,1,1),A303&gt;DATE(2099,12,31),A303&lt;&gt;INT(A303)),"Fecha no válida",IF(OR(B303="",B303&lt;&gt;TRIM(B303),ISNUMBER(SEARCH("~*",B303)),ISNUMBER(SEARCH("~?",B303)),ISNUMBER(SEARCH("~~",B303))),"Revisa número venta",IF(COUNTIFS($B$10:$B$309,B303,$A$10:$A$309,"&lt;&gt;"&amp;A303)&gt;0,"Fechas distintas ticket",IF(C303="","Falta producto",IF(OR(NOT(ISNUMBER(D303)),D303&lt;=0),"Cantidad no válida",IF(OR(ISBLANK(E303),NOT(ISNUMBER(E303)),E303&lt;0),"Precio no válido",IF(OR(ISBLANK(F303),NOT(ISNUMBER(F303)),F303&lt;0,F303&gt;ROUND(D303*E303,2)),"Descuento no válido","OK")))))))))</x:f>
      </x:c>
      <x:c r="I303" s="9" t="n">
        <x:f>IF(B303="",0,IF(AND(COUNTIFS($B$10:B303,B303)=1,COUNTIFS($B$10:$B$309,B303,$H$10:$H$309,"&lt;&gt;OK")=0),1,0))</x:f>
        <x:v>0</x:v>
      </x:c>
      <x:c r="J303" s="15" t="str">
        <x:f>IF(AND(I303=1,H303="OK",COUNTIFS($B$10:$B$309,B303,$H$10:$H$309,"&lt;&gt;OK")=0),SUMIFS($G$10:$G$309,$B$10:$B$309,B303),"")</x:f>
      </x:c>
      <x:c r="K303" s="15" t="str">
        <x:f>IF(ISNUMBER(J303),SUMIFS('Cobros'!$D$10:$D$309,'Cobros'!$B$10:$B$309,B303,'Cobros'!$E$10:$E$309,"OK"),"")</x:f>
      </x:c>
      <x:c r="L303" s="15" t="str">
        <x:f>IF(ISNUMBER(J303),MAX(ROUND(J303-K303,2),0),"")</x:f>
      </x:c>
      <x:c r="M303" s="15" t="str">
        <x:f>IF(ISNUMBER(J303),MAX(ROUND(K303-J303,2),0),"")</x:f>
      </x:c>
      <x:c r="N303" s="9" t="str">
        <x:f>IF(B303="","",IF(COUNTIFS($B$10:$B$309,B303,$H$10:$H$309,"&lt;&gt;OK")&gt;0,"Revisar ticket",IF(I303&lt;&gt;1,"Ver primera línea",IF(M303&gt;0,"Exceso de cobro",IF(L303=0,"Cobrado",IF(K303&gt;0,"Cobro parcial","Pendiente"))))))</x:f>
      </x:c>
    </x:row>
    <x:row r="304" ht="30" customHeight="1">
      <x:c r="A304" s="11"/>
      <x:c r="B304" s="12"/>
      <x:c r="C304" s="10"/>
      <x:c r="D304" s="13"/>
      <x:c r="E304" s="14"/>
      <x:c r="F304" s="14"/>
      <x:c r="G304" s="15" t="str">
        <x:f>IF(H304="OK",ROUND(D304*E304-F304,2),"")</x:f>
      </x:c>
      <x:c r="H304" s="9" t="str">
        <x:f>IF(COUNTA(A304:F304)=0,"",IF(NOT(ISNUMBER(A304)),"Fecha no válida",IF(OR(A304&lt;DATE(2000,1,1),A304&gt;DATE(2099,12,31),A304&lt;&gt;INT(A304)),"Fecha no válida",IF(OR(B304="",B304&lt;&gt;TRIM(B304),ISNUMBER(SEARCH("~*",B304)),ISNUMBER(SEARCH("~?",B304)),ISNUMBER(SEARCH("~~",B304))),"Revisa número venta",IF(COUNTIFS($B$10:$B$309,B304,$A$10:$A$309,"&lt;&gt;"&amp;A304)&gt;0,"Fechas distintas ticket",IF(C304="","Falta producto",IF(OR(NOT(ISNUMBER(D304)),D304&lt;=0),"Cantidad no válida",IF(OR(ISBLANK(E304),NOT(ISNUMBER(E304)),E304&lt;0),"Precio no válido",IF(OR(ISBLANK(F304),NOT(ISNUMBER(F304)),F304&lt;0,F304&gt;ROUND(D304*E304,2)),"Descuento no válido","OK")))))))))</x:f>
      </x:c>
      <x:c r="I304" s="9" t="n">
        <x:f>IF(B304="",0,IF(AND(COUNTIFS($B$10:B304,B304)=1,COUNTIFS($B$10:$B$309,B304,$H$10:$H$309,"&lt;&gt;OK")=0),1,0))</x:f>
        <x:v>0</x:v>
      </x:c>
      <x:c r="J304" s="15" t="str">
        <x:f>IF(AND(I304=1,H304="OK",COUNTIFS($B$10:$B$309,B304,$H$10:$H$309,"&lt;&gt;OK")=0),SUMIFS($G$10:$G$309,$B$10:$B$309,B304),"")</x:f>
      </x:c>
      <x:c r="K304" s="15" t="str">
        <x:f>IF(ISNUMBER(J304),SUMIFS('Cobros'!$D$10:$D$309,'Cobros'!$B$10:$B$309,B304,'Cobros'!$E$10:$E$309,"OK"),"")</x:f>
      </x:c>
      <x:c r="L304" s="15" t="str">
        <x:f>IF(ISNUMBER(J304),MAX(ROUND(J304-K304,2),0),"")</x:f>
      </x:c>
      <x:c r="M304" s="15" t="str">
        <x:f>IF(ISNUMBER(J304),MAX(ROUND(K304-J304,2),0),"")</x:f>
      </x:c>
      <x:c r="N304" s="9" t="str">
        <x:f>IF(B304="","",IF(COUNTIFS($B$10:$B$309,B304,$H$10:$H$309,"&lt;&gt;OK")&gt;0,"Revisar ticket",IF(I304&lt;&gt;1,"Ver primera línea",IF(M304&gt;0,"Exceso de cobro",IF(L304=0,"Cobrado",IF(K304&gt;0,"Cobro parcial","Pendiente"))))))</x:f>
      </x:c>
    </x:row>
    <x:row r="305" ht="30" customHeight="1">
      <x:c r="A305" s="11"/>
      <x:c r="B305" s="12"/>
      <x:c r="C305" s="10"/>
      <x:c r="D305" s="13"/>
      <x:c r="E305" s="14"/>
      <x:c r="F305" s="14"/>
      <x:c r="G305" s="15" t="str">
        <x:f>IF(H305="OK",ROUND(D305*E305-F305,2),"")</x:f>
      </x:c>
      <x:c r="H305" s="9" t="str">
        <x:f>IF(COUNTA(A305:F305)=0,"",IF(NOT(ISNUMBER(A305)),"Fecha no válida",IF(OR(A305&lt;DATE(2000,1,1),A305&gt;DATE(2099,12,31),A305&lt;&gt;INT(A305)),"Fecha no válida",IF(OR(B305="",B305&lt;&gt;TRIM(B305),ISNUMBER(SEARCH("~*",B305)),ISNUMBER(SEARCH("~?",B305)),ISNUMBER(SEARCH("~~",B305))),"Revisa número venta",IF(COUNTIFS($B$10:$B$309,B305,$A$10:$A$309,"&lt;&gt;"&amp;A305)&gt;0,"Fechas distintas ticket",IF(C305="","Falta producto",IF(OR(NOT(ISNUMBER(D305)),D305&lt;=0),"Cantidad no válida",IF(OR(ISBLANK(E305),NOT(ISNUMBER(E305)),E305&lt;0),"Precio no válido",IF(OR(ISBLANK(F305),NOT(ISNUMBER(F305)),F305&lt;0,F305&gt;ROUND(D305*E305,2)),"Descuento no válido","OK")))))))))</x:f>
      </x:c>
      <x:c r="I305" s="9" t="n">
        <x:f>IF(B305="",0,IF(AND(COUNTIFS($B$10:B305,B305)=1,COUNTIFS($B$10:$B$309,B305,$H$10:$H$309,"&lt;&gt;OK")=0),1,0))</x:f>
        <x:v>0</x:v>
      </x:c>
      <x:c r="J305" s="15" t="str">
        <x:f>IF(AND(I305=1,H305="OK",COUNTIFS($B$10:$B$309,B305,$H$10:$H$309,"&lt;&gt;OK")=0),SUMIFS($G$10:$G$309,$B$10:$B$309,B305),"")</x:f>
      </x:c>
      <x:c r="K305" s="15" t="str">
        <x:f>IF(ISNUMBER(J305),SUMIFS('Cobros'!$D$10:$D$309,'Cobros'!$B$10:$B$309,B305,'Cobros'!$E$10:$E$309,"OK"),"")</x:f>
      </x:c>
      <x:c r="L305" s="15" t="str">
        <x:f>IF(ISNUMBER(J305),MAX(ROUND(J305-K305,2),0),"")</x:f>
      </x:c>
      <x:c r="M305" s="15" t="str">
        <x:f>IF(ISNUMBER(J305),MAX(ROUND(K305-J305,2),0),"")</x:f>
      </x:c>
      <x:c r="N305" s="9" t="str">
        <x:f>IF(B305="","",IF(COUNTIFS($B$10:$B$309,B305,$H$10:$H$309,"&lt;&gt;OK")&gt;0,"Revisar ticket",IF(I305&lt;&gt;1,"Ver primera línea",IF(M305&gt;0,"Exceso de cobro",IF(L305=0,"Cobrado",IF(K305&gt;0,"Cobro parcial","Pendiente"))))))</x:f>
      </x:c>
    </x:row>
    <x:row r="306" ht="30" customHeight="1">
      <x:c r="A306" s="11"/>
      <x:c r="B306" s="12"/>
      <x:c r="C306" s="10"/>
      <x:c r="D306" s="13"/>
      <x:c r="E306" s="14"/>
      <x:c r="F306" s="14"/>
      <x:c r="G306" s="15" t="str">
        <x:f>IF(H306="OK",ROUND(D306*E306-F306,2),"")</x:f>
      </x:c>
      <x:c r="H306" s="9" t="str">
        <x:f>IF(COUNTA(A306:F306)=0,"",IF(NOT(ISNUMBER(A306)),"Fecha no válida",IF(OR(A306&lt;DATE(2000,1,1),A306&gt;DATE(2099,12,31),A306&lt;&gt;INT(A306)),"Fecha no válida",IF(OR(B306="",B306&lt;&gt;TRIM(B306),ISNUMBER(SEARCH("~*",B306)),ISNUMBER(SEARCH("~?",B306)),ISNUMBER(SEARCH("~~",B306))),"Revisa número venta",IF(COUNTIFS($B$10:$B$309,B306,$A$10:$A$309,"&lt;&gt;"&amp;A306)&gt;0,"Fechas distintas ticket",IF(C306="","Falta producto",IF(OR(NOT(ISNUMBER(D306)),D306&lt;=0),"Cantidad no válida",IF(OR(ISBLANK(E306),NOT(ISNUMBER(E306)),E306&lt;0),"Precio no válido",IF(OR(ISBLANK(F306),NOT(ISNUMBER(F306)),F306&lt;0,F306&gt;ROUND(D306*E306,2)),"Descuento no válido","OK")))))))))</x:f>
      </x:c>
      <x:c r="I306" s="9" t="n">
        <x:f>IF(B306="",0,IF(AND(COUNTIFS($B$10:B306,B306)=1,COUNTIFS($B$10:$B$309,B306,$H$10:$H$309,"&lt;&gt;OK")=0),1,0))</x:f>
        <x:v>0</x:v>
      </x:c>
      <x:c r="J306" s="15" t="str">
        <x:f>IF(AND(I306=1,H306="OK",COUNTIFS($B$10:$B$309,B306,$H$10:$H$309,"&lt;&gt;OK")=0),SUMIFS($G$10:$G$309,$B$10:$B$309,B306),"")</x:f>
      </x:c>
      <x:c r="K306" s="15" t="str">
        <x:f>IF(ISNUMBER(J306),SUMIFS('Cobros'!$D$10:$D$309,'Cobros'!$B$10:$B$309,B306,'Cobros'!$E$10:$E$309,"OK"),"")</x:f>
      </x:c>
      <x:c r="L306" s="15" t="str">
        <x:f>IF(ISNUMBER(J306),MAX(ROUND(J306-K306,2),0),"")</x:f>
      </x:c>
      <x:c r="M306" s="15" t="str">
        <x:f>IF(ISNUMBER(J306),MAX(ROUND(K306-J306,2),0),"")</x:f>
      </x:c>
      <x:c r="N306" s="9" t="str">
        <x:f>IF(B306="","",IF(COUNTIFS($B$10:$B$309,B306,$H$10:$H$309,"&lt;&gt;OK")&gt;0,"Revisar ticket",IF(I306&lt;&gt;1,"Ver primera línea",IF(M306&gt;0,"Exceso de cobro",IF(L306=0,"Cobrado",IF(K306&gt;0,"Cobro parcial","Pendiente"))))))</x:f>
      </x:c>
    </x:row>
    <x:row r="307" ht="30" customHeight="1">
      <x:c r="A307" s="11"/>
      <x:c r="B307" s="12"/>
      <x:c r="C307" s="10"/>
      <x:c r="D307" s="13"/>
      <x:c r="E307" s="14"/>
      <x:c r="F307" s="14"/>
      <x:c r="G307" s="15" t="str">
        <x:f>IF(H307="OK",ROUND(D307*E307-F307,2),"")</x:f>
      </x:c>
      <x:c r="H307" s="9" t="str">
        <x:f>IF(COUNTA(A307:F307)=0,"",IF(NOT(ISNUMBER(A307)),"Fecha no válida",IF(OR(A307&lt;DATE(2000,1,1),A307&gt;DATE(2099,12,31),A307&lt;&gt;INT(A307)),"Fecha no válida",IF(OR(B307="",B307&lt;&gt;TRIM(B307),ISNUMBER(SEARCH("~*",B307)),ISNUMBER(SEARCH("~?",B307)),ISNUMBER(SEARCH("~~",B307))),"Revisa número venta",IF(COUNTIFS($B$10:$B$309,B307,$A$10:$A$309,"&lt;&gt;"&amp;A307)&gt;0,"Fechas distintas ticket",IF(C307="","Falta producto",IF(OR(NOT(ISNUMBER(D307)),D307&lt;=0),"Cantidad no válida",IF(OR(ISBLANK(E307),NOT(ISNUMBER(E307)),E307&lt;0),"Precio no válido",IF(OR(ISBLANK(F307),NOT(ISNUMBER(F307)),F307&lt;0,F307&gt;ROUND(D307*E307,2)),"Descuento no válido","OK")))))))))</x:f>
      </x:c>
      <x:c r="I307" s="9" t="n">
        <x:f>IF(B307="",0,IF(AND(COUNTIFS($B$10:B307,B307)=1,COUNTIFS($B$10:$B$309,B307,$H$10:$H$309,"&lt;&gt;OK")=0),1,0))</x:f>
        <x:v>0</x:v>
      </x:c>
      <x:c r="J307" s="15" t="str">
        <x:f>IF(AND(I307=1,H307="OK",COUNTIFS($B$10:$B$309,B307,$H$10:$H$309,"&lt;&gt;OK")=0),SUMIFS($G$10:$G$309,$B$10:$B$309,B307),"")</x:f>
      </x:c>
      <x:c r="K307" s="15" t="str">
        <x:f>IF(ISNUMBER(J307),SUMIFS('Cobros'!$D$10:$D$309,'Cobros'!$B$10:$B$309,B307,'Cobros'!$E$10:$E$309,"OK"),"")</x:f>
      </x:c>
      <x:c r="L307" s="15" t="str">
        <x:f>IF(ISNUMBER(J307),MAX(ROUND(J307-K307,2),0),"")</x:f>
      </x:c>
      <x:c r="M307" s="15" t="str">
        <x:f>IF(ISNUMBER(J307),MAX(ROUND(K307-J307,2),0),"")</x:f>
      </x:c>
      <x:c r="N307" s="9" t="str">
        <x:f>IF(B307="","",IF(COUNTIFS($B$10:$B$309,B307,$H$10:$H$309,"&lt;&gt;OK")&gt;0,"Revisar ticket",IF(I307&lt;&gt;1,"Ver primera línea",IF(M307&gt;0,"Exceso de cobro",IF(L307=0,"Cobrado",IF(K307&gt;0,"Cobro parcial","Pendiente"))))))</x:f>
      </x:c>
    </x:row>
    <x:row r="308" ht="30" customHeight="1">
      <x:c r="A308" s="11"/>
      <x:c r="B308" s="12"/>
      <x:c r="C308" s="10"/>
      <x:c r="D308" s="13"/>
      <x:c r="E308" s="14"/>
      <x:c r="F308" s="14"/>
      <x:c r="G308" s="15" t="str">
        <x:f>IF(H308="OK",ROUND(D308*E308-F308,2),"")</x:f>
      </x:c>
      <x:c r="H308" s="9" t="str">
        <x:f>IF(COUNTA(A308:F308)=0,"",IF(NOT(ISNUMBER(A308)),"Fecha no válida",IF(OR(A308&lt;DATE(2000,1,1),A308&gt;DATE(2099,12,31),A308&lt;&gt;INT(A308)),"Fecha no válida",IF(OR(B308="",B308&lt;&gt;TRIM(B308),ISNUMBER(SEARCH("~*",B308)),ISNUMBER(SEARCH("~?",B308)),ISNUMBER(SEARCH("~~",B308))),"Revisa número venta",IF(COUNTIFS($B$10:$B$309,B308,$A$10:$A$309,"&lt;&gt;"&amp;A308)&gt;0,"Fechas distintas ticket",IF(C308="","Falta producto",IF(OR(NOT(ISNUMBER(D308)),D308&lt;=0),"Cantidad no válida",IF(OR(ISBLANK(E308),NOT(ISNUMBER(E308)),E308&lt;0),"Precio no válido",IF(OR(ISBLANK(F308),NOT(ISNUMBER(F308)),F308&lt;0,F308&gt;ROUND(D308*E308,2)),"Descuento no válido","OK")))))))))</x:f>
      </x:c>
      <x:c r="I308" s="9" t="n">
        <x:f>IF(B308="",0,IF(AND(COUNTIFS($B$10:B308,B308)=1,COUNTIFS($B$10:$B$309,B308,$H$10:$H$309,"&lt;&gt;OK")=0),1,0))</x:f>
        <x:v>0</x:v>
      </x:c>
      <x:c r="J308" s="15" t="str">
        <x:f>IF(AND(I308=1,H308="OK",COUNTIFS($B$10:$B$309,B308,$H$10:$H$309,"&lt;&gt;OK")=0),SUMIFS($G$10:$G$309,$B$10:$B$309,B308),"")</x:f>
      </x:c>
      <x:c r="K308" s="15" t="str">
        <x:f>IF(ISNUMBER(J308),SUMIFS('Cobros'!$D$10:$D$309,'Cobros'!$B$10:$B$309,B308,'Cobros'!$E$10:$E$309,"OK"),"")</x:f>
      </x:c>
      <x:c r="L308" s="15" t="str">
        <x:f>IF(ISNUMBER(J308),MAX(ROUND(J308-K308,2),0),"")</x:f>
      </x:c>
      <x:c r="M308" s="15" t="str">
        <x:f>IF(ISNUMBER(J308),MAX(ROUND(K308-J308,2),0),"")</x:f>
      </x:c>
      <x:c r="N308" s="9" t="str">
        <x:f>IF(B308="","",IF(COUNTIFS($B$10:$B$309,B308,$H$10:$H$309,"&lt;&gt;OK")&gt;0,"Revisar ticket",IF(I308&lt;&gt;1,"Ver primera línea",IF(M308&gt;0,"Exceso de cobro",IF(L308=0,"Cobrado",IF(K308&gt;0,"Cobro parcial","Pendiente"))))))</x:f>
      </x:c>
    </x:row>
    <x:row r="309" ht="30" customHeight="1">
      <x:c r="A309" s="11"/>
      <x:c r="B309" s="12"/>
      <x:c r="C309" s="10"/>
      <x:c r="D309" s="13"/>
      <x:c r="E309" s="14"/>
      <x:c r="F309" s="14"/>
      <x:c r="G309" s="15" t="str">
        <x:f>IF(H309="OK",ROUND(D309*E309-F309,2),"")</x:f>
      </x:c>
      <x:c r="H309" s="9" t="str">
        <x:f>IF(COUNTA(A309:F309)=0,"",IF(NOT(ISNUMBER(A309)),"Fecha no válida",IF(OR(A309&lt;DATE(2000,1,1),A309&gt;DATE(2099,12,31),A309&lt;&gt;INT(A309)),"Fecha no válida",IF(OR(B309="",B309&lt;&gt;TRIM(B309),ISNUMBER(SEARCH("~*",B309)),ISNUMBER(SEARCH("~?",B309)),ISNUMBER(SEARCH("~~",B309))),"Revisa número venta",IF(COUNTIFS($B$10:$B$309,B309,$A$10:$A$309,"&lt;&gt;"&amp;A309)&gt;0,"Fechas distintas ticket",IF(C309="","Falta producto",IF(OR(NOT(ISNUMBER(D309)),D309&lt;=0),"Cantidad no válida",IF(OR(ISBLANK(E309),NOT(ISNUMBER(E309)),E309&lt;0),"Precio no válido",IF(OR(ISBLANK(F309),NOT(ISNUMBER(F309)),F309&lt;0,F309&gt;ROUND(D309*E309,2)),"Descuento no válido","OK")))))))))</x:f>
      </x:c>
      <x:c r="I309" s="9" t="n">
        <x:f>IF(B309="",0,IF(AND(COUNTIFS($B$10:B309,B309)=1,COUNTIFS($B$10:$B$309,B309,$H$10:$H$309,"&lt;&gt;OK")=0),1,0))</x:f>
        <x:v>0</x:v>
      </x:c>
      <x:c r="J309" s="15" t="str">
        <x:f>IF(AND(I309=1,H309="OK",COUNTIFS($B$10:$B$309,B309,$H$10:$H$309,"&lt;&gt;OK")=0),SUMIFS($G$10:$G$309,$B$10:$B$309,B309),"")</x:f>
      </x:c>
      <x:c r="K309" s="15" t="str">
        <x:f>IF(ISNUMBER(J309),SUMIFS('Cobros'!$D$10:$D$309,'Cobros'!$B$10:$B$309,B309,'Cobros'!$E$10:$E$309,"OK"),"")</x:f>
      </x:c>
      <x:c r="L309" s="15" t="str">
        <x:f>IF(ISNUMBER(J309),MAX(ROUND(J309-K309,2),0),"")</x:f>
      </x:c>
      <x:c r="M309" s="15" t="str">
        <x:f>IF(ISNUMBER(J309),MAX(ROUND(K309-J309,2),0),"")</x:f>
      </x:c>
      <x:c r="N309" s="9" t="str">
        <x:f>IF(B309="","",IF(COUNTIFS($B$10:$B$309,B309,$H$10:$H$309,"&lt;&gt;OK")&gt;0,"Revisar ticket",IF(I309&lt;&gt;1,"Ver primera línea",IF(M309&gt;0,"Exceso de cobro",IF(L309=0,"Cobrado",IF(K309&gt;0,"Cobro parcial","Pendiente"))))))</x:f>
      </x:c>
    </x:row>
  </x:sheetData>
  <x:conditionalFormatting sqref="H10:H309">
    <x:cfRule type="expression" dxfId="0" priority="1">
      <x:formula>AND($H10&lt;&gt;"",$H10&lt;&gt;"OK")</x:formula>
    </x:cfRule>
  </x:conditionalFormatting>
  <x:conditionalFormatting sqref="M10:M309">
    <x:cfRule type="cellIs" dxfId="1" priority="2" operator="greaterThan">
      <x:formula>0</x:formula>
    </x:cfRule>
  </x:conditionalFormatting>
  <x:dataValidations count="3">
    <x:dataValidation type="date" errorStyle="stop" operator="between" showErrorMessage="1" errorTitle="Revisa el dato" error="Introduce una fecha entre 2000 y 2099." sqref="A10:A309">
      <x:formula1>DATE(2000,1,1)</x:formula1>
      <x:formula2>DATE(2099,12,31)</x:formula2>
    </x:dataValidation>
    <x:dataValidation type="decimal" errorStyle="stop" operator="greaterThan" showErrorMessage="1" errorTitle="Revisa el dato" error="Cantidad mayor que cero." sqref="D10:D309">
      <x:formula1>0</x:formula1>
    </x:dataValidation>
    <x:dataValidation type="decimal" errorStyle="stop" operator="greaterThanOrEqual" showErrorMessage="1" errorTitle="Revisa el dato" error="Importe positivo o cero." sqref="E10:F309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4b6aae5b21c490c"/>
  </x:tableParts>
</x:worksheet>
</file>

<file path=xl/worksheets/sheet3.xml><?xml version="1.0" encoding="utf-8"?>
<x:worksheet xmlns:x="http://schemas.openxmlformats.org/spreadsheetml/2006/main">
  <x:sheetPr>
    <x:tabColor rgb="FF08754B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6" hidden="0" customWidth="1"/>
    <x:col min="2" max="2" width="20" hidden="0" customWidth="1"/>
    <x:col min="3" max="3" width="29" hidden="0" customWidth="1"/>
    <x:col min="4" max="4" width="14" hidden="0" customWidth="1"/>
    <x:col min="5" max="5" width="32" hidden="0" customWidth="1"/>
    <x:col min="6" max="6" width="18" hidden="0" customWidth="1"/>
    <x:col min="7" max="7" width="16" hidden="0" customWidth="1"/>
    <x:col min="8" max="8" width="31" hidden="0" customWidth="1"/>
    <x:col min="9" max="9" width="14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Registro de cobros</x:v>
      </x:c>
      <x:c r="B2" s="2"/>
      <x:c r="C2" s="2"/>
      <x:c r="D2" s="2"/>
      <x:c r="E2" s="2"/>
      <x:c r="F2" s="2"/>
      <x:c r="G2" s="2"/>
      <x:c r="H2" s="2"/>
    </x:row>
    <x:row r="3">
      <x:c r="A3" s="2" t="str">
        <x:v>Amarillo: editable. Gris: fórmulas. Importes en una única moneda, con dos decimales.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2" t="str">
        <x:v>Una fila por cobro real. Repite el nº de venta para pagos parciales o distintos métodos.</x:v>
      </x:c>
      <x:c r="B5" s="2"/>
      <x:c r="C5" s="2"/>
      <x:c r="D5" s="2"/>
      <x:c r="E5" s="2"/>
      <x:c r="F5" s="2"/>
      <x:c r="G5" s="2"/>
      <x:c r="H5" s="2"/>
    </x:row>
    <x:row r="6">
      <x:c r="A6" s="2" t="str">
        <x:v>No repitas el importe por cada producto: aquí se registra una vez cada pago recibido.</x:v>
      </x:c>
      <x:c r="B6" s="2"/>
      <x:c r="C6" s="2"/>
      <x:c r="D6" s="2"/>
      <x:c r="E6" s="2"/>
      <x:c r="F6" s="2"/>
      <x:c r="G6" s="2"/>
      <x:c r="H6" s="2"/>
    </x:row>
    <x:row r="7">
      <x:c r="A7" s="2"/>
      <x:c r="B7" s="2"/>
      <x:c r="C7" s="2"/>
      <x:c r="D7" s="2"/>
      <x:c r="E7" s="2"/>
      <x:c r="F7" s="2"/>
      <x:c r="G7" s="2"/>
      <x:c r="H7" s="2"/>
    </x:row>
    <x:row r="8">
      <x:c r="A8" s="2"/>
      <x:c r="B8" s="2"/>
      <x:c r="C8" s="2"/>
      <x:c r="D8" s="2"/>
      <x:c r="E8" s="2"/>
      <x:c r="F8" s="2"/>
      <x:c r="G8" s="2"/>
      <x:c r="H8" s="2"/>
    </x:row>
    <x:row r="9" ht="38" customHeight="1">
      <x:c r="A9" s="7" t="str">
        <x:v>Fecha cobro</x:v>
      </x:c>
      <x:c r="B9" s="7" t="str">
        <x:v>Nº venta</x:v>
      </x:c>
      <x:c r="C9" s="7" t="str">
        <x:v>Forma de pago</x:v>
      </x:c>
      <x:c r="D9" s="7" t="str">
        <x:v>Importe cobrado</x:v>
      </x:c>
      <x:c r="E9" s="7" t="str">
        <x:v>Revisión de datos</x:v>
      </x:c>
      <x:c r="F9" s="2"/>
      <x:c r="G9" s="2"/>
      <x:c r="H9" s="2"/>
    </x:row>
    <x:row r="10" ht="30" customHeight="1">
      <x:c r="A10" s="11"/>
      <x:c r="B10" s="12"/>
      <x:c r="C10" s="8"/>
      <x:c r="D10" s="14"/>
      <x:c r="E10" s="9" t="str">
        <x:f>IF(COUNTA(A10:D10)=0,"",IF(NOT(ISNUMBER(A10)),"Fecha no válida",IF(OR(A10&lt;DATE(2000,1,1),A10&gt;DATE(2099,12,31),A10&lt;&gt;INT(A10)),"Fecha no válida",IF(OR(B10="",B10&lt;&gt;TRIM(B10),ISNUMBER(SEARCH("~*",B10)),ISNUMBER(SEARCH("~?",B10)),ISNUMBER(SEARCH("~~",B10))),"Revisa número venta",IF(COUNTIFS('Ventas'!$B$10:$B$309,B10)=0,"Venta no encontrada",IF(COUNTIFS('Ventas'!$B$10:$B$309,B10,'Ventas'!$H$10:$H$309,"&lt;&gt;OK")&gt;0,"Revisar venta",IF(A10&lt;SUMIFS('Ventas'!$A$10:$A$309,'Ventas'!$B$10:$B$309,B10,'Ventas'!$I$10:$I$309,1),"Cobro anterior venta",IF(AND(C10&lt;&gt;"Efectivo",C10&lt;&gt;"Tarjeta",C10&lt;&gt;"Transferencia",C10&lt;&gt;"Otro"),"Elige forma de pago",IF(OR(NOT(ISNUMBER(D10)),D10&lt;=0),"Importe no válido","OK")))))))))</x:f>
      </x:c>
      <x:c r="F10" s="2"/>
      <x:c r="G10" s="2"/>
      <x:c r="H10" s="2"/>
    </x:row>
    <x:row r="11" ht="30" customHeight="1">
      <x:c r="A11" s="11"/>
      <x:c r="B11" s="12"/>
      <x:c r="C11" s="8"/>
      <x:c r="D11" s="14"/>
      <x:c r="E11" s="9" t="str">
        <x:f>IF(COUNTA(A11:D11)=0,"",IF(NOT(ISNUMBER(A11)),"Fecha no válida",IF(OR(A11&lt;DATE(2000,1,1),A11&gt;DATE(2099,12,31),A11&lt;&gt;INT(A11)),"Fecha no válida",IF(OR(B11="",B11&lt;&gt;TRIM(B11),ISNUMBER(SEARCH("~*",B11)),ISNUMBER(SEARCH("~?",B11)),ISNUMBER(SEARCH("~~",B11))),"Revisa número venta",IF(COUNTIFS('Ventas'!$B$10:$B$309,B11)=0,"Venta no encontrada",IF(COUNTIFS('Ventas'!$B$10:$B$309,B11,'Ventas'!$H$10:$H$309,"&lt;&gt;OK")&gt;0,"Revisar venta",IF(A11&lt;SUMIFS('Ventas'!$A$10:$A$309,'Ventas'!$B$10:$B$309,B11,'Ventas'!$I$10:$I$309,1),"Cobro anterior venta",IF(AND(C11&lt;&gt;"Efectivo",C11&lt;&gt;"Tarjeta",C11&lt;&gt;"Transferencia",C11&lt;&gt;"Otro"),"Elige forma de pago",IF(OR(NOT(ISNUMBER(D11)),D11&lt;=0),"Importe no válido","OK")))))))))</x:f>
      </x:c>
      <x:c r="F11" s="2"/>
      <x:c r="G11" s="2"/>
      <x:c r="H11" s="2"/>
    </x:row>
    <x:row r="12" ht="30" customHeight="1">
      <x:c r="A12" s="11"/>
      <x:c r="B12" s="12"/>
      <x:c r="C12" s="8"/>
      <x:c r="D12" s="14"/>
      <x:c r="E12" s="9" t="str">
        <x:f>IF(COUNTA(A12:D12)=0,"",IF(NOT(ISNUMBER(A12)),"Fecha no válida",IF(OR(A12&lt;DATE(2000,1,1),A12&gt;DATE(2099,12,31),A12&lt;&gt;INT(A12)),"Fecha no válida",IF(OR(B12="",B12&lt;&gt;TRIM(B12),ISNUMBER(SEARCH("~*",B12)),ISNUMBER(SEARCH("~?",B12)),ISNUMBER(SEARCH("~~",B12))),"Revisa número venta",IF(COUNTIFS('Ventas'!$B$10:$B$309,B12)=0,"Venta no encontrada",IF(COUNTIFS('Ventas'!$B$10:$B$309,B12,'Ventas'!$H$10:$H$309,"&lt;&gt;OK")&gt;0,"Revisar venta",IF(A12&lt;SUMIFS('Ventas'!$A$10:$A$309,'Ventas'!$B$10:$B$309,B12,'Ventas'!$I$10:$I$309,1),"Cobro anterior venta",IF(AND(C12&lt;&gt;"Efectivo",C12&lt;&gt;"Tarjeta",C12&lt;&gt;"Transferencia",C12&lt;&gt;"Otro"),"Elige forma de pago",IF(OR(NOT(ISNUMBER(D12)),D12&lt;=0),"Importe no válido","OK")))))))))</x:f>
      </x:c>
      <x:c r="F12" s="2"/>
      <x:c r="G12" s="2"/>
      <x:c r="H12" s="2"/>
    </x:row>
    <x:row r="13" ht="30" customHeight="1">
      <x:c r="A13" s="11"/>
      <x:c r="B13" s="12"/>
      <x:c r="C13" s="8"/>
      <x:c r="D13" s="14"/>
      <x:c r="E13" s="9" t="str">
        <x:f>IF(COUNTA(A13:D13)=0,"",IF(NOT(ISNUMBER(A13)),"Fecha no válida",IF(OR(A13&lt;DATE(2000,1,1),A13&gt;DATE(2099,12,31),A13&lt;&gt;INT(A13)),"Fecha no válida",IF(OR(B13="",B13&lt;&gt;TRIM(B13),ISNUMBER(SEARCH("~*",B13)),ISNUMBER(SEARCH("~?",B13)),ISNUMBER(SEARCH("~~",B13))),"Revisa número venta",IF(COUNTIFS('Ventas'!$B$10:$B$309,B13)=0,"Venta no encontrada",IF(COUNTIFS('Ventas'!$B$10:$B$309,B13,'Ventas'!$H$10:$H$309,"&lt;&gt;OK")&gt;0,"Revisar venta",IF(A13&lt;SUMIFS('Ventas'!$A$10:$A$309,'Ventas'!$B$10:$B$309,B13,'Ventas'!$I$10:$I$309,1),"Cobro anterior venta",IF(AND(C13&lt;&gt;"Efectivo",C13&lt;&gt;"Tarjeta",C13&lt;&gt;"Transferencia",C13&lt;&gt;"Otro"),"Elige forma de pago",IF(OR(NOT(ISNUMBER(D13)),D13&lt;=0),"Importe no válido","OK")))))))))</x:f>
      </x:c>
      <x:c r="F13" s="2"/>
      <x:c r="G13" s="2"/>
      <x:c r="H13" s="2"/>
    </x:row>
    <x:row r="14" ht="30" customHeight="1">
      <x:c r="A14" s="11"/>
      <x:c r="B14" s="12"/>
      <x:c r="C14" s="8"/>
      <x:c r="D14" s="14"/>
      <x:c r="E14" s="9" t="str">
        <x:f>IF(COUNTA(A14:D14)=0,"",IF(NOT(ISNUMBER(A14)),"Fecha no válida",IF(OR(A14&lt;DATE(2000,1,1),A14&gt;DATE(2099,12,31),A14&lt;&gt;INT(A14)),"Fecha no válida",IF(OR(B14="",B14&lt;&gt;TRIM(B14),ISNUMBER(SEARCH("~*",B14)),ISNUMBER(SEARCH("~?",B14)),ISNUMBER(SEARCH("~~",B14))),"Revisa número venta",IF(COUNTIFS('Ventas'!$B$10:$B$309,B14)=0,"Venta no encontrada",IF(COUNTIFS('Ventas'!$B$10:$B$309,B14,'Ventas'!$H$10:$H$309,"&lt;&gt;OK")&gt;0,"Revisar venta",IF(A14&lt;SUMIFS('Ventas'!$A$10:$A$309,'Ventas'!$B$10:$B$309,B14,'Ventas'!$I$10:$I$309,1),"Cobro anterior venta",IF(AND(C14&lt;&gt;"Efectivo",C14&lt;&gt;"Tarjeta",C14&lt;&gt;"Transferencia",C14&lt;&gt;"Otro"),"Elige forma de pago",IF(OR(NOT(ISNUMBER(D14)),D14&lt;=0),"Importe no válido","OK")))))))))</x:f>
      </x:c>
      <x:c r="F14" s="2"/>
      <x:c r="G14" s="2"/>
      <x:c r="H14" s="2"/>
    </x:row>
    <x:row r="15" ht="30" customHeight="1">
      <x:c r="A15" s="11"/>
      <x:c r="B15" s="12"/>
      <x:c r="C15" s="8"/>
      <x:c r="D15" s="14"/>
      <x:c r="E15" s="9" t="str">
        <x:f>IF(COUNTA(A15:D15)=0,"",IF(NOT(ISNUMBER(A15)),"Fecha no válida",IF(OR(A15&lt;DATE(2000,1,1),A15&gt;DATE(2099,12,31),A15&lt;&gt;INT(A15)),"Fecha no válida",IF(OR(B15="",B15&lt;&gt;TRIM(B15),ISNUMBER(SEARCH("~*",B15)),ISNUMBER(SEARCH("~?",B15)),ISNUMBER(SEARCH("~~",B15))),"Revisa número venta",IF(COUNTIFS('Ventas'!$B$10:$B$309,B15)=0,"Venta no encontrada",IF(COUNTIFS('Ventas'!$B$10:$B$309,B15,'Ventas'!$H$10:$H$309,"&lt;&gt;OK")&gt;0,"Revisar venta",IF(A15&lt;SUMIFS('Ventas'!$A$10:$A$309,'Ventas'!$B$10:$B$309,B15,'Ventas'!$I$10:$I$309,1),"Cobro anterior venta",IF(AND(C15&lt;&gt;"Efectivo",C15&lt;&gt;"Tarjeta",C15&lt;&gt;"Transferencia",C15&lt;&gt;"Otro"),"Elige forma de pago",IF(OR(NOT(ISNUMBER(D15)),D15&lt;=0),"Importe no válido","OK")))))))))</x:f>
      </x:c>
      <x:c r="F15" s="2"/>
      <x:c r="G15" s="2"/>
      <x:c r="H15" s="2"/>
    </x:row>
    <x:row r="16" ht="30" customHeight="1">
      <x:c r="A16" s="11"/>
      <x:c r="B16" s="12"/>
      <x:c r="C16" s="8"/>
      <x:c r="D16" s="14"/>
      <x:c r="E16" s="9" t="str">
        <x:f>IF(COUNTA(A16:D16)=0,"",IF(NOT(ISNUMBER(A16)),"Fecha no válida",IF(OR(A16&lt;DATE(2000,1,1),A16&gt;DATE(2099,12,31),A16&lt;&gt;INT(A16)),"Fecha no válida",IF(OR(B16="",B16&lt;&gt;TRIM(B16),ISNUMBER(SEARCH("~*",B16)),ISNUMBER(SEARCH("~?",B16)),ISNUMBER(SEARCH("~~",B16))),"Revisa número venta",IF(COUNTIFS('Ventas'!$B$10:$B$309,B16)=0,"Venta no encontrada",IF(COUNTIFS('Ventas'!$B$10:$B$309,B16,'Ventas'!$H$10:$H$309,"&lt;&gt;OK")&gt;0,"Revisar venta",IF(A16&lt;SUMIFS('Ventas'!$A$10:$A$309,'Ventas'!$B$10:$B$309,B16,'Ventas'!$I$10:$I$309,1),"Cobro anterior venta",IF(AND(C16&lt;&gt;"Efectivo",C16&lt;&gt;"Tarjeta",C16&lt;&gt;"Transferencia",C16&lt;&gt;"Otro"),"Elige forma de pago",IF(OR(NOT(ISNUMBER(D16)),D16&lt;=0),"Importe no válido","OK")))))))))</x:f>
      </x:c>
      <x:c r="F16" s="2"/>
      <x:c r="G16" s="2"/>
      <x:c r="H16" s="2"/>
    </x:row>
    <x:row r="17" ht="30" customHeight="1">
      <x:c r="A17" s="11"/>
      <x:c r="B17" s="12"/>
      <x:c r="C17" s="8"/>
      <x:c r="D17" s="14"/>
      <x:c r="E17" s="9" t="str">
        <x:f>IF(COUNTA(A17:D17)=0,"",IF(NOT(ISNUMBER(A17)),"Fecha no válida",IF(OR(A17&lt;DATE(2000,1,1),A17&gt;DATE(2099,12,31),A17&lt;&gt;INT(A17)),"Fecha no válida",IF(OR(B17="",B17&lt;&gt;TRIM(B17),ISNUMBER(SEARCH("~*",B17)),ISNUMBER(SEARCH("~?",B17)),ISNUMBER(SEARCH("~~",B17))),"Revisa número venta",IF(COUNTIFS('Ventas'!$B$10:$B$309,B17)=0,"Venta no encontrada",IF(COUNTIFS('Ventas'!$B$10:$B$309,B17,'Ventas'!$H$10:$H$309,"&lt;&gt;OK")&gt;0,"Revisar venta",IF(A17&lt;SUMIFS('Ventas'!$A$10:$A$309,'Ventas'!$B$10:$B$309,B17,'Ventas'!$I$10:$I$309,1),"Cobro anterior venta",IF(AND(C17&lt;&gt;"Efectivo",C17&lt;&gt;"Tarjeta",C17&lt;&gt;"Transferencia",C17&lt;&gt;"Otro"),"Elige forma de pago",IF(OR(NOT(ISNUMBER(D17)),D17&lt;=0),"Importe no válido","OK")))))))))</x:f>
      </x:c>
      <x:c r="F17" s="2"/>
      <x:c r="G17" s="2"/>
      <x:c r="H17" s="2"/>
    </x:row>
    <x:row r="18" ht="30" customHeight="1">
      <x:c r="A18" s="11"/>
      <x:c r="B18" s="12"/>
      <x:c r="C18" s="8"/>
      <x:c r="D18" s="14"/>
      <x:c r="E18" s="9" t="str">
        <x:f>IF(COUNTA(A18:D18)=0,"",IF(NOT(ISNUMBER(A18)),"Fecha no válida",IF(OR(A18&lt;DATE(2000,1,1),A18&gt;DATE(2099,12,31),A18&lt;&gt;INT(A18)),"Fecha no válida",IF(OR(B18="",B18&lt;&gt;TRIM(B18),ISNUMBER(SEARCH("~*",B18)),ISNUMBER(SEARCH("~?",B18)),ISNUMBER(SEARCH("~~",B18))),"Revisa número venta",IF(COUNTIFS('Ventas'!$B$10:$B$309,B18)=0,"Venta no encontrada",IF(COUNTIFS('Ventas'!$B$10:$B$309,B18,'Ventas'!$H$10:$H$309,"&lt;&gt;OK")&gt;0,"Revisar venta",IF(A18&lt;SUMIFS('Ventas'!$A$10:$A$309,'Ventas'!$B$10:$B$309,B18,'Ventas'!$I$10:$I$309,1),"Cobro anterior venta",IF(AND(C18&lt;&gt;"Efectivo",C18&lt;&gt;"Tarjeta",C18&lt;&gt;"Transferencia",C18&lt;&gt;"Otro"),"Elige forma de pago",IF(OR(NOT(ISNUMBER(D18)),D18&lt;=0),"Importe no válido","OK")))))))))</x:f>
      </x:c>
      <x:c r="F18" s="2"/>
      <x:c r="G18" s="2"/>
      <x:c r="H18" s="2"/>
    </x:row>
    <x:row r="19" ht="30" customHeight="1">
      <x:c r="A19" s="11"/>
      <x:c r="B19" s="12"/>
      <x:c r="C19" s="8"/>
      <x:c r="D19" s="14"/>
      <x:c r="E19" s="9" t="str">
        <x:f>IF(COUNTA(A19:D19)=0,"",IF(NOT(ISNUMBER(A19)),"Fecha no válida",IF(OR(A19&lt;DATE(2000,1,1),A19&gt;DATE(2099,12,31),A19&lt;&gt;INT(A19)),"Fecha no válida",IF(OR(B19="",B19&lt;&gt;TRIM(B19),ISNUMBER(SEARCH("~*",B19)),ISNUMBER(SEARCH("~?",B19)),ISNUMBER(SEARCH("~~",B19))),"Revisa número venta",IF(COUNTIFS('Ventas'!$B$10:$B$309,B19)=0,"Venta no encontrada",IF(COUNTIFS('Ventas'!$B$10:$B$309,B19,'Ventas'!$H$10:$H$309,"&lt;&gt;OK")&gt;0,"Revisar venta",IF(A19&lt;SUMIFS('Ventas'!$A$10:$A$309,'Ventas'!$B$10:$B$309,B19,'Ventas'!$I$10:$I$309,1),"Cobro anterior venta",IF(AND(C19&lt;&gt;"Efectivo",C19&lt;&gt;"Tarjeta",C19&lt;&gt;"Transferencia",C19&lt;&gt;"Otro"),"Elige forma de pago",IF(OR(NOT(ISNUMBER(D19)),D19&lt;=0),"Importe no válido","OK")))))))))</x:f>
      </x:c>
      <x:c r="F19" s="2"/>
      <x:c r="G19" s="2"/>
      <x:c r="H19" s="2"/>
    </x:row>
    <x:row r="20" ht="30" customHeight="1">
      <x:c r="A20" s="11"/>
      <x:c r="B20" s="12"/>
      <x:c r="C20" s="8"/>
      <x:c r="D20" s="14"/>
      <x:c r="E20" s="9" t="str">
        <x:f>IF(COUNTA(A20:D20)=0,"",IF(NOT(ISNUMBER(A20)),"Fecha no válida",IF(OR(A20&lt;DATE(2000,1,1),A20&gt;DATE(2099,12,31),A20&lt;&gt;INT(A20)),"Fecha no válida",IF(OR(B20="",B20&lt;&gt;TRIM(B20),ISNUMBER(SEARCH("~*",B20)),ISNUMBER(SEARCH("~?",B20)),ISNUMBER(SEARCH("~~",B20))),"Revisa número venta",IF(COUNTIFS('Ventas'!$B$10:$B$309,B20)=0,"Venta no encontrada",IF(COUNTIFS('Ventas'!$B$10:$B$309,B20,'Ventas'!$H$10:$H$309,"&lt;&gt;OK")&gt;0,"Revisar venta",IF(A20&lt;SUMIFS('Ventas'!$A$10:$A$309,'Ventas'!$B$10:$B$309,B20,'Ventas'!$I$10:$I$309,1),"Cobro anterior venta",IF(AND(C20&lt;&gt;"Efectivo",C20&lt;&gt;"Tarjeta",C20&lt;&gt;"Transferencia",C20&lt;&gt;"Otro"),"Elige forma de pago",IF(OR(NOT(ISNUMBER(D20)),D20&lt;=0),"Importe no válido","OK")))))))))</x:f>
      </x:c>
      <x:c r="F20" s="2"/>
      <x:c r="G20" s="2"/>
      <x:c r="H20" s="2"/>
    </x:row>
    <x:row r="21" ht="30" customHeight="1">
      <x:c r="A21" s="11"/>
      <x:c r="B21" s="12"/>
      <x:c r="C21" s="8"/>
      <x:c r="D21" s="14"/>
      <x:c r="E21" s="9" t="str">
        <x:f>IF(COUNTA(A21:D21)=0,"",IF(NOT(ISNUMBER(A21)),"Fecha no válida",IF(OR(A21&lt;DATE(2000,1,1),A21&gt;DATE(2099,12,31),A21&lt;&gt;INT(A21)),"Fecha no válida",IF(OR(B21="",B21&lt;&gt;TRIM(B21),ISNUMBER(SEARCH("~*",B21)),ISNUMBER(SEARCH("~?",B21)),ISNUMBER(SEARCH("~~",B21))),"Revisa número venta",IF(COUNTIFS('Ventas'!$B$10:$B$309,B21)=0,"Venta no encontrada",IF(COUNTIFS('Ventas'!$B$10:$B$309,B21,'Ventas'!$H$10:$H$309,"&lt;&gt;OK")&gt;0,"Revisar venta",IF(A21&lt;SUMIFS('Ventas'!$A$10:$A$309,'Ventas'!$B$10:$B$309,B21,'Ventas'!$I$10:$I$309,1),"Cobro anterior venta",IF(AND(C21&lt;&gt;"Efectivo",C21&lt;&gt;"Tarjeta",C21&lt;&gt;"Transferencia",C21&lt;&gt;"Otro"),"Elige forma de pago",IF(OR(NOT(ISNUMBER(D21)),D21&lt;=0),"Importe no válido","OK")))))))))</x:f>
      </x:c>
      <x:c r="F21" s="2"/>
      <x:c r="G21" s="2"/>
      <x:c r="H21" s="2"/>
    </x:row>
    <x:row r="22" ht="30" customHeight="1">
      <x:c r="A22" s="11"/>
      <x:c r="B22" s="12"/>
      <x:c r="C22" s="8"/>
      <x:c r="D22" s="14"/>
      <x:c r="E22" s="9" t="str">
        <x:f>IF(COUNTA(A22:D22)=0,"",IF(NOT(ISNUMBER(A22)),"Fecha no válida",IF(OR(A22&lt;DATE(2000,1,1),A22&gt;DATE(2099,12,31),A22&lt;&gt;INT(A22)),"Fecha no válida",IF(OR(B22="",B22&lt;&gt;TRIM(B22),ISNUMBER(SEARCH("~*",B22)),ISNUMBER(SEARCH("~?",B22)),ISNUMBER(SEARCH("~~",B22))),"Revisa número venta",IF(COUNTIFS('Ventas'!$B$10:$B$309,B22)=0,"Venta no encontrada",IF(COUNTIFS('Ventas'!$B$10:$B$309,B22,'Ventas'!$H$10:$H$309,"&lt;&gt;OK")&gt;0,"Revisar venta",IF(A22&lt;SUMIFS('Ventas'!$A$10:$A$309,'Ventas'!$B$10:$B$309,B22,'Ventas'!$I$10:$I$309,1),"Cobro anterior venta",IF(AND(C22&lt;&gt;"Efectivo",C22&lt;&gt;"Tarjeta",C22&lt;&gt;"Transferencia",C22&lt;&gt;"Otro"),"Elige forma de pago",IF(OR(NOT(ISNUMBER(D22)),D22&lt;=0),"Importe no válido","OK")))))))))</x:f>
      </x:c>
      <x:c r="F22" s="2"/>
      <x:c r="G22" s="2"/>
      <x:c r="H22" s="2"/>
    </x:row>
    <x:row r="23" ht="30" customHeight="1">
      <x:c r="A23" s="11"/>
      <x:c r="B23" s="12"/>
      <x:c r="C23" s="8"/>
      <x:c r="D23" s="14"/>
      <x:c r="E23" s="9" t="str">
        <x:f>IF(COUNTA(A23:D23)=0,"",IF(NOT(ISNUMBER(A23)),"Fecha no válida",IF(OR(A23&lt;DATE(2000,1,1),A23&gt;DATE(2099,12,31),A23&lt;&gt;INT(A23)),"Fecha no válida",IF(OR(B23="",B23&lt;&gt;TRIM(B23),ISNUMBER(SEARCH("~*",B23)),ISNUMBER(SEARCH("~?",B23)),ISNUMBER(SEARCH("~~",B23))),"Revisa número venta",IF(COUNTIFS('Ventas'!$B$10:$B$309,B23)=0,"Venta no encontrada",IF(COUNTIFS('Ventas'!$B$10:$B$309,B23,'Ventas'!$H$10:$H$309,"&lt;&gt;OK")&gt;0,"Revisar venta",IF(A23&lt;SUMIFS('Ventas'!$A$10:$A$309,'Ventas'!$B$10:$B$309,B23,'Ventas'!$I$10:$I$309,1),"Cobro anterior venta",IF(AND(C23&lt;&gt;"Efectivo",C23&lt;&gt;"Tarjeta",C23&lt;&gt;"Transferencia",C23&lt;&gt;"Otro"),"Elige forma de pago",IF(OR(NOT(ISNUMBER(D23)),D23&lt;=0),"Importe no válido","OK")))))))))</x:f>
      </x:c>
      <x:c r="F23" s="2"/>
      <x:c r="G23" s="2"/>
      <x:c r="H23" s="2"/>
    </x:row>
    <x:row r="24" ht="30" customHeight="1">
      <x:c r="A24" s="11"/>
      <x:c r="B24" s="12"/>
      <x:c r="C24" s="8"/>
      <x:c r="D24" s="14"/>
      <x:c r="E24" s="9" t="str">
        <x:f>IF(COUNTA(A24:D24)=0,"",IF(NOT(ISNUMBER(A24)),"Fecha no válida",IF(OR(A24&lt;DATE(2000,1,1),A24&gt;DATE(2099,12,31),A24&lt;&gt;INT(A24)),"Fecha no válida",IF(OR(B24="",B24&lt;&gt;TRIM(B24),ISNUMBER(SEARCH("~*",B24)),ISNUMBER(SEARCH("~?",B24)),ISNUMBER(SEARCH("~~",B24))),"Revisa número venta",IF(COUNTIFS('Ventas'!$B$10:$B$309,B24)=0,"Venta no encontrada",IF(COUNTIFS('Ventas'!$B$10:$B$309,B24,'Ventas'!$H$10:$H$309,"&lt;&gt;OK")&gt;0,"Revisar venta",IF(A24&lt;SUMIFS('Ventas'!$A$10:$A$309,'Ventas'!$B$10:$B$309,B24,'Ventas'!$I$10:$I$309,1),"Cobro anterior venta",IF(AND(C24&lt;&gt;"Efectivo",C24&lt;&gt;"Tarjeta",C24&lt;&gt;"Transferencia",C24&lt;&gt;"Otro"),"Elige forma de pago",IF(OR(NOT(ISNUMBER(D24)),D24&lt;=0),"Importe no válido","OK")))))))))</x:f>
      </x:c>
      <x:c r="F24" s="2"/>
      <x:c r="G24" s="2"/>
      <x:c r="H24" s="2"/>
    </x:row>
    <x:row r="25" ht="30" customHeight="1">
      <x:c r="A25" s="11"/>
      <x:c r="B25" s="12"/>
      <x:c r="C25" s="8"/>
      <x:c r="D25" s="14"/>
      <x:c r="E25" s="9" t="str">
        <x:f>IF(COUNTA(A25:D25)=0,"",IF(NOT(ISNUMBER(A25)),"Fecha no válida",IF(OR(A25&lt;DATE(2000,1,1),A25&gt;DATE(2099,12,31),A25&lt;&gt;INT(A25)),"Fecha no válida",IF(OR(B25="",B25&lt;&gt;TRIM(B25),ISNUMBER(SEARCH("~*",B25)),ISNUMBER(SEARCH("~?",B25)),ISNUMBER(SEARCH("~~",B25))),"Revisa número venta",IF(COUNTIFS('Ventas'!$B$10:$B$309,B25)=0,"Venta no encontrada",IF(COUNTIFS('Ventas'!$B$10:$B$309,B25,'Ventas'!$H$10:$H$309,"&lt;&gt;OK")&gt;0,"Revisar venta",IF(A25&lt;SUMIFS('Ventas'!$A$10:$A$309,'Ventas'!$B$10:$B$309,B25,'Ventas'!$I$10:$I$309,1),"Cobro anterior venta",IF(AND(C25&lt;&gt;"Efectivo",C25&lt;&gt;"Tarjeta",C25&lt;&gt;"Transferencia",C25&lt;&gt;"Otro"),"Elige forma de pago",IF(OR(NOT(ISNUMBER(D25)),D25&lt;=0),"Importe no válido","OK")))))))))</x:f>
      </x:c>
      <x:c r="F25" s="2"/>
      <x:c r="G25" s="2"/>
      <x:c r="H25" s="2"/>
    </x:row>
    <x:row r="26" ht="30" customHeight="1">
      <x:c r="A26" s="11"/>
      <x:c r="B26" s="12"/>
      <x:c r="C26" s="8"/>
      <x:c r="D26" s="14"/>
      <x:c r="E26" s="9" t="str">
        <x:f>IF(COUNTA(A26:D26)=0,"",IF(NOT(ISNUMBER(A26)),"Fecha no válida",IF(OR(A26&lt;DATE(2000,1,1),A26&gt;DATE(2099,12,31),A26&lt;&gt;INT(A26)),"Fecha no válida",IF(OR(B26="",B26&lt;&gt;TRIM(B26),ISNUMBER(SEARCH("~*",B26)),ISNUMBER(SEARCH("~?",B26)),ISNUMBER(SEARCH("~~",B26))),"Revisa número venta",IF(COUNTIFS('Ventas'!$B$10:$B$309,B26)=0,"Venta no encontrada",IF(COUNTIFS('Ventas'!$B$10:$B$309,B26,'Ventas'!$H$10:$H$309,"&lt;&gt;OK")&gt;0,"Revisar venta",IF(A26&lt;SUMIFS('Ventas'!$A$10:$A$309,'Ventas'!$B$10:$B$309,B26,'Ventas'!$I$10:$I$309,1),"Cobro anterior venta",IF(AND(C26&lt;&gt;"Efectivo",C26&lt;&gt;"Tarjeta",C26&lt;&gt;"Transferencia",C26&lt;&gt;"Otro"),"Elige forma de pago",IF(OR(NOT(ISNUMBER(D26)),D26&lt;=0),"Importe no válido","OK")))))))))</x:f>
      </x:c>
      <x:c r="F26" s="2"/>
      <x:c r="G26" s="2"/>
      <x:c r="H26" s="2"/>
    </x:row>
    <x:row r="27" ht="30" customHeight="1">
      <x:c r="A27" s="11"/>
      <x:c r="B27" s="12"/>
      <x:c r="C27" s="8"/>
      <x:c r="D27" s="14"/>
      <x:c r="E27" s="9" t="str">
        <x:f>IF(COUNTA(A27:D27)=0,"",IF(NOT(ISNUMBER(A27)),"Fecha no válida",IF(OR(A27&lt;DATE(2000,1,1),A27&gt;DATE(2099,12,31),A27&lt;&gt;INT(A27)),"Fecha no válida",IF(OR(B27="",B27&lt;&gt;TRIM(B27),ISNUMBER(SEARCH("~*",B27)),ISNUMBER(SEARCH("~?",B27)),ISNUMBER(SEARCH("~~",B27))),"Revisa número venta",IF(COUNTIFS('Ventas'!$B$10:$B$309,B27)=0,"Venta no encontrada",IF(COUNTIFS('Ventas'!$B$10:$B$309,B27,'Ventas'!$H$10:$H$309,"&lt;&gt;OK")&gt;0,"Revisar venta",IF(A27&lt;SUMIFS('Ventas'!$A$10:$A$309,'Ventas'!$B$10:$B$309,B27,'Ventas'!$I$10:$I$309,1),"Cobro anterior venta",IF(AND(C27&lt;&gt;"Efectivo",C27&lt;&gt;"Tarjeta",C27&lt;&gt;"Transferencia",C27&lt;&gt;"Otro"),"Elige forma de pago",IF(OR(NOT(ISNUMBER(D27)),D27&lt;=0),"Importe no válido","OK")))))))))</x:f>
      </x:c>
      <x:c r="F27" s="2"/>
      <x:c r="G27" s="2"/>
      <x:c r="H27" s="2"/>
    </x:row>
    <x:row r="28" ht="30" customHeight="1">
      <x:c r="A28" s="11"/>
      <x:c r="B28" s="12"/>
      <x:c r="C28" s="8"/>
      <x:c r="D28" s="14"/>
      <x:c r="E28" s="9" t="str">
        <x:f>IF(COUNTA(A28:D28)=0,"",IF(NOT(ISNUMBER(A28)),"Fecha no válida",IF(OR(A28&lt;DATE(2000,1,1),A28&gt;DATE(2099,12,31),A28&lt;&gt;INT(A28)),"Fecha no válida",IF(OR(B28="",B28&lt;&gt;TRIM(B28),ISNUMBER(SEARCH("~*",B28)),ISNUMBER(SEARCH("~?",B28)),ISNUMBER(SEARCH("~~",B28))),"Revisa número venta",IF(COUNTIFS('Ventas'!$B$10:$B$309,B28)=0,"Venta no encontrada",IF(COUNTIFS('Ventas'!$B$10:$B$309,B28,'Ventas'!$H$10:$H$309,"&lt;&gt;OK")&gt;0,"Revisar venta",IF(A28&lt;SUMIFS('Ventas'!$A$10:$A$309,'Ventas'!$B$10:$B$309,B28,'Ventas'!$I$10:$I$309,1),"Cobro anterior venta",IF(AND(C28&lt;&gt;"Efectivo",C28&lt;&gt;"Tarjeta",C28&lt;&gt;"Transferencia",C28&lt;&gt;"Otro"),"Elige forma de pago",IF(OR(NOT(ISNUMBER(D28)),D28&lt;=0),"Importe no válido","OK")))))))))</x:f>
      </x:c>
      <x:c r="F28" s="2"/>
      <x:c r="G28" s="2"/>
      <x:c r="H28" s="2"/>
    </x:row>
    <x:row r="29" ht="30" customHeight="1">
      <x:c r="A29" s="11"/>
      <x:c r="B29" s="12"/>
      <x:c r="C29" s="8"/>
      <x:c r="D29" s="14"/>
      <x:c r="E29" s="9" t="str">
        <x:f>IF(COUNTA(A29:D29)=0,"",IF(NOT(ISNUMBER(A29)),"Fecha no válida",IF(OR(A29&lt;DATE(2000,1,1),A29&gt;DATE(2099,12,31),A29&lt;&gt;INT(A29)),"Fecha no válida",IF(OR(B29="",B29&lt;&gt;TRIM(B29),ISNUMBER(SEARCH("~*",B29)),ISNUMBER(SEARCH("~?",B29)),ISNUMBER(SEARCH("~~",B29))),"Revisa número venta",IF(COUNTIFS('Ventas'!$B$10:$B$309,B29)=0,"Venta no encontrada",IF(COUNTIFS('Ventas'!$B$10:$B$309,B29,'Ventas'!$H$10:$H$309,"&lt;&gt;OK")&gt;0,"Revisar venta",IF(A29&lt;SUMIFS('Ventas'!$A$10:$A$309,'Ventas'!$B$10:$B$309,B29,'Ventas'!$I$10:$I$309,1),"Cobro anterior venta",IF(AND(C29&lt;&gt;"Efectivo",C29&lt;&gt;"Tarjeta",C29&lt;&gt;"Transferencia",C29&lt;&gt;"Otro"),"Elige forma de pago",IF(OR(NOT(ISNUMBER(D29)),D29&lt;=0),"Importe no válido","OK")))))))))</x:f>
      </x:c>
      <x:c r="F29" s="2"/>
      <x:c r="G29" s="2"/>
      <x:c r="H29" s="2"/>
    </x:row>
    <x:row r="30" ht="30" customHeight="1">
      <x:c r="A30" s="11"/>
      <x:c r="B30" s="12"/>
      <x:c r="C30" s="8"/>
      <x:c r="D30" s="14"/>
      <x:c r="E30" s="9" t="str">
        <x:f>IF(COUNTA(A30:D30)=0,"",IF(NOT(ISNUMBER(A30)),"Fecha no válida",IF(OR(A30&lt;DATE(2000,1,1),A30&gt;DATE(2099,12,31),A30&lt;&gt;INT(A30)),"Fecha no válida",IF(OR(B30="",B30&lt;&gt;TRIM(B30),ISNUMBER(SEARCH("~*",B30)),ISNUMBER(SEARCH("~?",B30)),ISNUMBER(SEARCH("~~",B30))),"Revisa número venta",IF(COUNTIFS('Ventas'!$B$10:$B$309,B30)=0,"Venta no encontrada",IF(COUNTIFS('Ventas'!$B$10:$B$309,B30,'Ventas'!$H$10:$H$309,"&lt;&gt;OK")&gt;0,"Revisar venta",IF(A30&lt;SUMIFS('Ventas'!$A$10:$A$309,'Ventas'!$B$10:$B$309,B30,'Ventas'!$I$10:$I$309,1),"Cobro anterior venta",IF(AND(C30&lt;&gt;"Efectivo",C30&lt;&gt;"Tarjeta",C30&lt;&gt;"Transferencia",C30&lt;&gt;"Otro"),"Elige forma de pago",IF(OR(NOT(ISNUMBER(D30)),D30&lt;=0),"Importe no válido","OK")))))))))</x:f>
      </x:c>
      <x:c r="F30" s="2"/>
      <x:c r="G30" s="2"/>
      <x:c r="H30" s="2"/>
    </x:row>
    <x:row r="31" ht="30" customHeight="1">
      <x:c r="A31" s="11"/>
      <x:c r="B31" s="12"/>
      <x:c r="C31" s="8"/>
      <x:c r="D31" s="14"/>
      <x:c r="E31" s="9" t="str">
        <x:f>IF(COUNTA(A31:D31)=0,"",IF(NOT(ISNUMBER(A31)),"Fecha no válida",IF(OR(A31&lt;DATE(2000,1,1),A31&gt;DATE(2099,12,31),A31&lt;&gt;INT(A31)),"Fecha no válida",IF(OR(B31="",B31&lt;&gt;TRIM(B31),ISNUMBER(SEARCH("~*",B31)),ISNUMBER(SEARCH("~?",B31)),ISNUMBER(SEARCH("~~",B31))),"Revisa número venta",IF(COUNTIFS('Ventas'!$B$10:$B$309,B31)=0,"Venta no encontrada",IF(COUNTIFS('Ventas'!$B$10:$B$309,B31,'Ventas'!$H$10:$H$309,"&lt;&gt;OK")&gt;0,"Revisar venta",IF(A31&lt;SUMIFS('Ventas'!$A$10:$A$309,'Ventas'!$B$10:$B$309,B31,'Ventas'!$I$10:$I$309,1),"Cobro anterior venta",IF(AND(C31&lt;&gt;"Efectivo",C31&lt;&gt;"Tarjeta",C31&lt;&gt;"Transferencia",C31&lt;&gt;"Otro"),"Elige forma de pago",IF(OR(NOT(ISNUMBER(D31)),D31&lt;=0),"Importe no válido","OK")))))))))</x:f>
      </x:c>
      <x:c r="F31" s="2"/>
      <x:c r="G31" s="2"/>
      <x:c r="H31" s="2"/>
    </x:row>
    <x:row r="32" ht="30" customHeight="1">
      <x:c r="A32" s="11"/>
      <x:c r="B32" s="12"/>
      <x:c r="C32" s="8"/>
      <x:c r="D32" s="14"/>
      <x:c r="E32" s="9" t="str">
        <x:f>IF(COUNTA(A32:D32)=0,"",IF(NOT(ISNUMBER(A32)),"Fecha no válida",IF(OR(A32&lt;DATE(2000,1,1),A32&gt;DATE(2099,12,31),A32&lt;&gt;INT(A32)),"Fecha no válida",IF(OR(B32="",B32&lt;&gt;TRIM(B32),ISNUMBER(SEARCH("~*",B32)),ISNUMBER(SEARCH("~?",B32)),ISNUMBER(SEARCH("~~",B32))),"Revisa número venta",IF(COUNTIFS('Ventas'!$B$10:$B$309,B32)=0,"Venta no encontrada",IF(COUNTIFS('Ventas'!$B$10:$B$309,B32,'Ventas'!$H$10:$H$309,"&lt;&gt;OK")&gt;0,"Revisar venta",IF(A32&lt;SUMIFS('Ventas'!$A$10:$A$309,'Ventas'!$B$10:$B$309,B32,'Ventas'!$I$10:$I$309,1),"Cobro anterior venta",IF(AND(C32&lt;&gt;"Efectivo",C32&lt;&gt;"Tarjeta",C32&lt;&gt;"Transferencia",C32&lt;&gt;"Otro"),"Elige forma de pago",IF(OR(NOT(ISNUMBER(D32)),D32&lt;=0),"Importe no válido","OK")))))))))</x:f>
      </x:c>
      <x:c r="F32" s="2"/>
      <x:c r="G32" s="2"/>
      <x:c r="H32" s="2"/>
    </x:row>
    <x:row r="33" ht="30" customHeight="1">
      <x:c r="A33" s="11"/>
      <x:c r="B33" s="12"/>
      <x:c r="C33" s="8"/>
      <x:c r="D33" s="14"/>
      <x:c r="E33" s="9" t="str">
        <x:f>IF(COUNTA(A33:D33)=0,"",IF(NOT(ISNUMBER(A33)),"Fecha no válida",IF(OR(A33&lt;DATE(2000,1,1),A33&gt;DATE(2099,12,31),A33&lt;&gt;INT(A33)),"Fecha no válida",IF(OR(B33="",B33&lt;&gt;TRIM(B33),ISNUMBER(SEARCH("~*",B33)),ISNUMBER(SEARCH("~?",B33)),ISNUMBER(SEARCH("~~",B33))),"Revisa número venta",IF(COUNTIFS('Ventas'!$B$10:$B$309,B33)=0,"Venta no encontrada",IF(COUNTIFS('Ventas'!$B$10:$B$309,B33,'Ventas'!$H$10:$H$309,"&lt;&gt;OK")&gt;0,"Revisar venta",IF(A33&lt;SUMIFS('Ventas'!$A$10:$A$309,'Ventas'!$B$10:$B$309,B33,'Ventas'!$I$10:$I$309,1),"Cobro anterior venta",IF(AND(C33&lt;&gt;"Efectivo",C33&lt;&gt;"Tarjeta",C33&lt;&gt;"Transferencia",C33&lt;&gt;"Otro"),"Elige forma de pago",IF(OR(NOT(ISNUMBER(D33)),D33&lt;=0),"Importe no válido","OK")))))))))</x:f>
      </x:c>
      <x:c r="F33" s="2"/>
      <x:c r="G33" s="2"/>
      <x:c r="H33" s="2"/>
    </x:row>
    <x:row r="34" ht="30" customHeight="1">
      <x:c r="A34" s="11"/>
      <x:c r="B34" s="12"/>
      <x:c r="C34" s="8"/>
      <x:c r="D34" s="14"/>
      <x:c r="E34" s="9" t="str">
        <x:f>IF(COUNTA(A34:D34)=0,"",IF(NOT(ISNUMBER(A34)),"Fecha no válida",IF(OR(A34&lt;DATE(2000,1,1),A34&gt;DATE(2099,12,31),A34&lt;&gt;INT(A34)),"Fecha no válida",IF(OR(B34="",B34&lt;&gt;TRIM(B34),ISNUMBER(SEARCH("~*",B34)),ISNUMBER(SEARCH("~?",B34)),ISNUMBER(SEARCH("~~",B34))),"Revisa número venta",IF(COUNTIFS('Ventas'!$B$10:$B$309,B34)=0,"Venta no encontrada",IF(COUNTIFS('Ventas'!$B$10:$B$309,B34,'Ventas'!$H$10:$H$309,"&lt;&gt;OK")&gt;0,"Revisar venta",IF(A34&lt;SUMIFS('Ventas'!$A$10:$A$309,'Ventas'!$B$10:$B$309,B34,'Ventas'!$I$10:$I$309,1),"Cobro anterior venta",IF(AND(C34&lt;&gt;"Efectivo",C34&lt;&gt;"Tarjeta",C34&lt;&gt;"Transferencia",C34&lt;&gt;"Otro"),"Elige forma de pago",IF(OR(NOT(ISNUMBER(D34)),D34&lt;=0),"Importe no válido","OK")))))))))</x:f>
      </x:c>
      <x:c r="F34" s="2"/>
      <x:c r="G34" s="2"/>
      <x:c r="H34" s="2"/>
    </x:row>
    <x:row r="35" ht="30" customHeight="1">
      <x:c r="A35" s="11"/>
      <x:c r="B35" s="12"/>
      <x:c r="C35" s="8"/>
      <x:c r="D35" s="14"/>
      <x:c r="E35" s="9" t="str">
        <x:f>IF(COUNTA(A35:D35)=0,"",IF(NOT(ISNUMBER(A35)),"Fecha no válida",IF(OR(A35&lt;DATE(2000,1,1),A35&gt;DATE(2099,12,31),A35&lt;&gt;INT(A35)),"Fecha no válida",IF(OR(B35="",B35&lt;&gt;TRIM(B35),ISNUMBER(SEARCH("~*",B35)),ISNUMBER(SEARCH("~?",B35)),ISNUMBER(SEARCH("~~",B35))),"Revisa número venta",IF(COUNTIFS('Ventas'!$B$10:$B$309,B35)=0,"Venta no encontrada",IF(COUNTIFS('Ventas'!$B$10:$B$309,B35,'Ventas'!$H$10:$H$309,"&lt;&gt;OK")&gt;0,"Revisar venta",IF(A35&lt;SUMIFS('Ventas'!$A$10:$A$309,'Ventas'!$B$10:$B$309,B35,'Ventas'!$I$10:$I$309,1),"Cobro anterior venta",IF(AND(C35&lt;&gt;"Efectivo",C35&lt;&gt;"Tarjeta",C35&lt;&gt;"Transferencia",C35&lt;&gt;"Otro"),"Elige forma de pago",IF(OR(NOT(ISNUMBER(D35)),D35&lt;=0),"Importe no válido","OK")))))))))</x:f>
      </x:c>
      <x:c r="F35" s="2"/>
      <x:c r="G35" s="2"/>
      <x:c r="H35" s="2"/>
    </x:row>
    <x:row r="36" ht="30" customHeight="1">
      <x:c r="A36" s="11"/>
      <x:c r="B36" s="12"/>
      <x:c r="C36" s="8"/>
      <x:c r="D36" s="14"/>
      <x:c r="E36" s="9" t="str">
        <x:f>IF(COUNTA(A36:D36)=0,"",IF(NOT(ISNUMBER(A36)),"Fecha no válida",IF(OR(A36&lt;DATE(2000,1,1),A36&gt;DATE(2099,12,31),A36&lt;&gt;INT(A36)),"Fecha no válida",IF(OR(B36="",B36&lt;&gt;TRIM(B36),ISNUMBER(SEARCH("~*",B36)),ISNUMBER(SEARCH("~?",B36)),ISNUMBER(SEARCH("~~",B36))),"Revisa número venta",IF(COUNTIFS('Ventas'!$B$10:$B$309,B36)=0,"Venta no encontrada",IF(COUNTIFS('Ventas'!$B$10:$B$309,B36,'Ventas'!$H$10:$H$309,"&lt;&gt;OK")&gt;0,"Revisar venta",IF(A36&lt;SUMIFS('Ventas'!$A$10:$A$309,'Ventas'!$B$10:$B$309,B36,'Ventas'!$I$10:$I$309,1),"Cobro anterior venta",IF(AND(C36&lt;&gt;"Efectivo",C36&lt;&gt;"Tarjeta",C36&lt;&gt;"Transferencia",C36&lt;&gt;"Otro"),"Elige forma de pago",IF(OR(NOT(ISNUMBER(D36)),D36&lt;=0),"Importe no válido","OK")))))))))</x:f>
      </x:c>
      <x:c r="F36" s="2"/>
      <x:c r="G36" s="2"/>
      <x:c r="H36" s="2"/>
    </x:row>
    <x:row r="37" ht="30" customHeight="1">
      <x:c r="A37" s="11"/>
      <x:c r="B37" s="12"/>
      <x:c r="C37" s="8"/>
      <x:c r="D37" s="14"/>
      <x:c r="E37" s="9" t="str">
        <x:f>IF(COUNTA(A37:D37)=0,"",IF(NOT(ISNUMBER(A37)),"Fecha no válida",IF(OR(A37&lt;DATE(2000,1,1),A37&gt;DATE(2099,12,31),A37&lt;&gt;INT(A37)),"Fecha no válida",IF(OR(B37="",B37&lt;&gt;TRIM(B37),ISNUMBER(SEARCH("~*",B37)),ISNUMBER(SEARCH("~?",B37)),ISNUMBER(SEARCH("~~",B37))),"Revisa número venta",IF(COUNTIFS('Ventas'!$B$10:$B$309,B37)=0,"Venta no encontrada",IF(COUNTIFS('Ventas'!$B$10:$B$309,B37,'Ventas'!$H$10:$H$309,"&lt;&gt;OK")&gt;0,"Revisar venta",IF(A37&lt;SUMIFS('Ventas'!$A$10:$A$309,'Ventas'!$B$10:$B$309,B37,'Ventas'!$I$10:$I$309,1),"Cobro anterior venta",IF(AND(C37&lt;&gt;"Efectivo",C37&lt;&gt;"Tarjeta",C37&lt;&gt;"Transferencia",C37&lt;&gt;"Otro"),"Elige forma de pago",IF(OR(NOT(ISNUMBER(D37)),D37&lt;=0),"Importe no válido","OK")))))))))</x:f>
      </x:c>
      <x:c r="F37" s="2"/>
      <x:c r="G37" s="2"/>
      <x:c r="H37" s="2"/>
    </x:row>
    <x:row r="38" ht="30" customHeight="1">
      <x:c r="A38" s="11"/>
      <x:c r="B38" s="12"/>
      <x:c r="C38" s="8"/>
      <x:c r="D38" s="14"/>
      <x:c r="E38" s="9" t="str">
        <x:f>IF(COUNTA(A38:D38)=0,"",IF(NOT(ISNUMBER(A38)),"Fecha no válida",IF(OR(A38&lt;DATE(2000,1,1),A38&gt;DATE(2099,12,31),A38&lt;&gt;INT(A38)),"Fecha no válida",IF(OR(B38="",B38&lt;&gt;TRIM(B38),ISNUMBER(SEARCH("~*",B38)),ISNUMBER(SEARCH("~?",B38)),ISNUMBER(SEARCH("~~",B38))),"Revisa número venta",IF(COUNTIFS('Ventas'!$B$10:$B$309,B38)=0,"Venta no encontrada",IF(COUNTIFS('Ventas'!$B$10:$B$309,B38,'Ventas'!$H$10:$H$309,"&lt;&gt;OK")&gt;0,"Revisar venta",IF(A38&lt;SUMIFS('Ventas'!$A$10:$A$309,'Ventas'!$B$10:$B$309,B38,'Ventas'!$I$10:$I$309,1),"Cobro anterior venta",IF(AND(C38&lt;&gt;"Efectivo",C38&lt;&gt;"Tarjeta",C38&lt;&gt;"Transferencia",C38&lt;&gt;"Otro"),"Elige forma de pago",IF(OR(NOT(ISNUMBER(D38)),D38&lt;=0),"Importe no válido","OK")))))))))</x:f>
      </x:c>
      <x:c r="F38" s="2"/>
      <x:c r="G38" s="2"/>
      <x:c r="H38" s="2"/>
    </x:row>
    <x:row r="39" ht="30" customHeight="1">
      <x:c r="A39" s="11"/>
      <x:c r="B39" s="12"/>
      <x:c r="C39" s="8"/>
      <x:c r="D39" s="14"/>
      <x:c r="E39" s="9" t="str">
        <x:f>IF(COUNTA(A39:D39)=0,"",IF(NOT(ISNUMBER(A39)),"Fecha no válida",IF(OR(A39&lt;DATE(2000,1,1),A39&gt;DATE(2099,12,31),A39&lt;&gt;INT(A39)),"Fecha no válida",IF(OR(B39="",B39&lt;&gt;TRIM(B39),ISNUMBER(SEARCH("~*",B39)),ISNUMBER(SEARCH("~?",B39)),ISNUMBER(SEARCH("~~",B39))),"Revisa número venta",IF(COUNTIFS('Ventas'!$B$10:$B$309,B39)=0,"Venta no encontrada",IF(COUNTIFS('Ventas'!$B$10:$B$309,B39,'Ventas'!$H$10:$H$309,"&lt;&gt;OK")&gt;0,"Revisar venta",IF(A39&lt;SUMIFS('Ventas'!$A$10:$A$309,'Ventas'!$B$10:$B$309,B39,'Ventas'!$I$10:$I$309,1),"Cobro anterior venta",IF(AND(C39&lt;&gt;"Efectivo",C39&lt;&gt;"Tarjeta",C39&lt;&gt;"Transferencia",C39&lt;&gt;"Otro"),"Elige forma de pago",IF(OR(NOT(ISNUMBER(D39)),D39&lt;=0),"Importe no válido","OK")))))))))</x:f>
      </x:c>
      <x:c r="F39" s="2"/>
      <x:c r="G39" s="2"/>
      <x:c r="H39" s="2"/>
    </x:row>
    <x:row r="40" ht="30" customHeight="1">
      <x:c r="A40" s="11"/>
      <x:c r="B40" s="12"/>
      <x:c r="C40" s="8"/>
      <x:c r="D40" s="14"/>
      <x:c r="E40" s="9" t="str">
        <x:f>IF(COUNTA(A40:D40)=0,"",IF(NOT(ISNUMBER(A40)),"Fecha no válida",IF(OR(A40&lt;DATE(2000,1,1),A40&gt;DATE(2099,12,31),A40&lt;&gt;INT(A40)),"Fecha no válida",IF(OR(B40="",B40&lt;&gt;TRIM(B40),ISNUMBER(SEARCH("~*",B40)),ISNUMBER(SEARCH("~?",B40)),ISNUMBER(SEARCH("~~",B40))),"Revisa número venta",IF(COUNTIFS('Ventas'!$B$10:$B$309,B40)=0,"Venta no encontrada",IF(COUNTIFS('Ventas'!$B$10:$B$309,B40,'Ventas'!$H$10:$H$309,"&lt;&gt;OK")&gt;0,"Revisar venta",IF(A40&lt;SUMIFS('Ventas'!$A$10:$A$309,'Ventas'!$B$10:$B$309,B40,'Ventas'!$I$10:$I$309,1),"Cobro anterior venta",IF(AND(C40&lt;&gt;"Efectivo",C40&lt;&gt;"Tarjeta",C40&lt;&gt;"Transferencia",C40&lt;&gt;"Otro"),"Elige forma de pago",IF(OR(NOT(ISNUMBER(D40)),D40&lt;=0),"Importe no válido","OK")))))))))</x:f>
      </x:c>
      <x:c r="F40" s="2"/>
      <x:c r="G40" s="2"/>
      <x:c r="H40" s="2"/>
    </x:row>
    <x:row r="41" ht="30" customHeight="1">
      <x:c r="A41" s="11"/>
      <x:c r="B41" s="12"/>
      <x:c r="C41" s="8"/>
      <x:c r="D41" s="14"/>
      <x:c r="E41" s="9" t="str">
        <x:f>IF(COUNTA(A41:D41)=0,"",IF(NOT(ISNUMBER(A41)),"Fecha no válida",IF(OR(A41&lt;DATE(2000,1,1),A41&gt;DATE(2099,12,31),A41&lt;&gt;INT(A41)),"Fecha no válida",IF(OR(B41="",B41&lt;&gt;TRIM(B41),ISNUMBER(SEARCH("~*",B41)),ISNUMBER(SEARCH("~?",B41)),ISNUMBER(SEARCH("~~",B41))),"Revisa número venta",IF(COUNTIFS('Ventas'!$B$10:$B$309,B41)=0,"Venta no encontrada",IF(COUNTIFS('Ventas'!$B$10:$B$309,B41,'Ventas'!$H$10:$H$309,"&lt;&gt;OK")&gt;0,"Revisar venta",IF(A41&lt;SUMIFS('Ventas'!$A$10:$A$309,'Ventas'!$B$10:$B$309,B41,'Ventas'!$I$10:$I$309,1),"Cobro anterior venta",IF(AND(C41&lt;&gt;"Efectivo",C41&lt;&gt;"Tarjeta",C41&lt;&gt;"Transferencia",C41&lt;&gt;"Otro"),"Elige forma de pago",IF(OR(NOT(ISNUMBER(D41)),D41&lt;=0),"Importe no válido","OK")))))))))</x:f>
      </x:c>
      <x:c r="F41" s="2"/>
      <x:c r="G41" s="2"/>
      <x:c r="H41" s="2"/>
    </x:row>
    <x:row r="42" ht="30" customHeight="1">
      <x:c r="A42" s="11"/>
      <x:c r="B42" s="12"/>
      <x:c r="C42" s="8"/>
      <x:c r="D42" s="14"/>
      <x:c r="E42" s="9" t="str">
        <x:f>IF(COUNTA(A42:D42)=0,"",IF(NOT(ISNUMBER(A42)),"Fecha no válida",IF(OR(A42&lt;DATE(2000,1,1),A42&gt;DATE(2099,12,31),A42&lt;&gt;INT(A42)),"Fecha no válida",IF(OR(B42="",B42&lt;&gt;TRIM(B42),ISNUMBER(SEARCH("~*",B42)),ISNUMBER(SEARCH("~?",B42)),ISNUMBER(SEARCH("~~",B42))),"Revisa número venta",IF(COUNTIFS('Ventas'!$B$10:$B$309,B42)=0,"Venta no encontrada",IF(COUNTIFS('Ventas'!$B$10:$B$309,B42,'Ventas'!$H$10:$H$309,"&lt;&gt;OK")&gt;0,"Revisar venta",IF(A42&lt;SUMIFS('Ventas'!$A$10:$A$309,'Ventas'!$B$10:$B$309,B42,'Ventas'!$I$10:$I$309,1),"Cobro anterior venta",IF(AND(C42&lt;&gt;"Efectivo",C42&lt;&gt;"Tarjeta",C42&lt;&gt;"Transferencia",C42&lt;&gt;"Otro"),"Elige forma de pago",IF(OR(NOT(ISNUMBER(D42)),D42&lt;=0),"Importe no válido","OK")))))))))</x:f>
      </x:c>
      <x:c r="F42" s="2"/>
      <x:c r="G42" s="2"/>
      <x:c r="H42" s="2"/>
    </x:row>
    <x:row r="43" ht="30" customHeight="1">
      <x:c r="A43" s="11"/>
      <x:c r="B43" s="12"/>
      <x:c r="C43" s="8"/>
      <x:c r="D43" s="14"/>
      <x:c r="E43" s="9" t="str">
        <x:f>IF(COUNTA(A43:D43)=0,"",IF(NOT(ISNUMBER(A43)),"Fecha no válida",IF(OR(A43&lt;DATE(2000,1,1),A43&gt;DATE(2099,12,31),A43&lt;&gt;INT(A43)),"Fecha no válida",IF(OR(B43="",B43&lt;&gt;TRIM(B43),ISNUMBER(SEARCH("~*",B43)),ISNUMBER(SEARCH("~?",B43)),ISNUMBER(SEARCH("~~",B43))),"Revisa número venta",IF(COUNTIFS('Ventas'!$B$10:$B$309,B43)=0,"Venta no encontrada",IF(COUNTIFS('Ventas'!$B$10:$B$309,B43,'Ventas'!$H$10:$H$309,"&lt;&gt;OK")&gt;0,"Revisar venta",IF(A43&lt;SUMIFS('Ventas'!$A$10:$A$309,'Ventas'!$B$10:$B$309,B43,'Ventas'!$I$10:$I$309,1),"Cobro anterior venta",IF(AND(C43&lt;&gt;"Efectivo",C43&lt;&gt;"Tarjeta",C43&lt;&gt;"Transferencia",C43&lt;&gt;"Otro"),"Elige forma de pago",IF(OR(NOT(ISNUMBER(D43)),D43&lt;=0),"Importe no válido","OK")))))))))</x:f>
      </x:c>
      <x:c r="F43" s="2"/>
      <x:c r="G43" s="2"/>
      <x:c r="H43" s="2"/>
    </x:row>
    <x:row r="44" ht="30" customHeight="1">
      <x:c r="A44" s="11"/>
      <x:c r="B44" s="12"/>
      <x:c r="C44" s="8"/>
      <x:c r="D44" s="14"/>
      <x:c r="E44" s="9" t="str">
        <x:f>IF(COUNTA(A44:D44)=0,"",IF(NOT(ISNUMBER(A44)),"Fecha no válida",IF(OR(A44&lt;DATE(2000,1,1),A44&gt;DATE(2099,12,31),A44&lt;&gt;INT(A44)),"Fecha no válida",IF(OR(B44="",B44&lt;&gt;TRIM(B44),ISNUMBER(SEARCH("~*",B44)),ISNUMBER(SEARCH("~?",B44)),ISNUMBER(SEARCH("~~",B44))),"Revisa número venta",IF(COUNTIFS('Ventas'!$B$10:$B$309,B44)=0,"Venta no encontrada",IF(COUNTIFS('Ventas'!$B$10:$B$309,B44,'Ventas'!$H$10:$H$309,"&lt;&gt;OK")&gt;0,"Revisar venta",IF(A44&lt;SUMIFS('Ventas'!$A$10:$A$309,'Ventas'!$B$10:$B$309,B44,'Ventas'!$I$10:$I$309,1),"Cobro anterior venta",IF(AND(C44&lt;&gt;"Efectivo",C44&lt;&gt;"Tarjeta",C44&lt;&gt;"Transferencia",C44&lt;&gt;"Otro"),"Elige forma de pago",IF(OR(NOT(ISNUMBER(D44)),D44&lt;=0),"Importe no válido","OK")))))))))</x:f>
      </x:c>
      <x:c r="F44" s="2"/>
      <x:c r="G44" s="2"/>
      <x:c r="H44" s="2"/>
    </x:row>
    <x:row r="45" ht="30" customHeight="1">
      <x:c r="A45" s="11"/>
      <x:c r="B45" s="12"/>
      <x:c r="C45" s="8"/>
      <x:c r="D45" s="14"/>
      <x:c r="E45" s="9" t="str">
        <x:f>IF(COUNTA(A45:D45)=0,"",IF(NOT(ISNUMBER(A45)),"Fecha no válida",IF(OR(A45&lt;DATE(2000,1,1),A45&gt;DATE(2099,12,31),A45&lt;&gt;INT(A45)),"Fecha no válida",IF(OR(B45="",B45&lt;&gt;TRIM(B45),ISNUMBER(SEARCH("~*",B45)),ISNUMBER(SEARCH("~?",B45)),ISNUMBER(SEARCH("~~",B45))),"Revisa número venta",IF(COUNTIFS('Ventas'!$B$10:$B$309,B45)=0,"Venta no encontrada",IF(COUNTIFS('Ventas'!$B$10:$B$309,B45,'Ventas'!$H$10:$H$309,"&lt;&gt;OK")&gt;0,"Revisar venta",IF(A45&lt;SUMIFS('Ventas'!$A$10:$A$309,'Ventas'!$B$10:$B$309,B45,'Ventas'!$I$10:$I$309,1),"Cobro anterior venta",IF(AND(C45&lt;&gt;"Efectivo",C45&lt;&gt;"Tarjeta",C45&lt;&gt;"Transferencia",C45&lt;&gt;"Otro"),"Elige forma de pago",IF(OR(NOT(ISNUMBER(D45)),D45&lt;=0),"Importe no válido","OK")))))))))</x:f>
      </x:c>
      <x:c r="F45" s="2"/>
      <x:c r="G45" s="2"/>
      <x:c r="H45" s="2"/>
    </x:row>
    <x:row r="46" ht="30" customHeight="1">
      <x:c r="A46" s="11"/>
      <x:c r="B46" s="12"/>
      <x:c r="C46" s="8"/>
      <x:c r="D46" s="14"/>
      <x:c r="E46" s="9" t="str">
        <x:f>IF(COUNTA(A46:D46)=0,"",IF(NOT(ISNUMBER(A46)),"Fecha no válida",IF(OR(A46&lt;DATE(2000,1,1),A46&gt;DATE(2099,12,31),A46&lt;&gt;INT(A46)),"Fecha no válida",IF(OR(B46="",B46&lt;&gt;TRIM(B46),ISNUMBER(SEARCH("~*",B46)),ISNUMBER(SEARCH("~?",B46)),ISNUMBER(SEARCH("~~",B46))),"Revisa número venta",IF(COUNTIFS('Ventas'!$B$10:$B$309,B46)=0,"Venta no encontrada",IF(COUNTIFS('Ventas'!$B$10:$B$309,B46,'Ventas'!$H$10:$H$309,"&lt;&gt;OK")&gt;0,"Revisar venta",IF(A46&lt;SUMIFS('Ventas'!$A$10:$A$309,'Ventas'!$B$10:$B$309,B46,'Ventas'!$I$10:$I$309,1),"Cobro anterior venta",IF(AND(C46&lt;&gt;"Efectivo",C46&lt;&gt;"Tarjeta",C46&lt;&gt;"Transferencia",C46&lt;&gt;"Otro"),"Elige forma de pago",IF(OR(NOT(ISNUMBER(D46)),D46&lt;=0),"Importe no válido","OK")))))))))</x:f>
      </x:c>
      <x:c r="F46" s="2"/>
      <x:c r="G46" s="2"/>
      <x:c r="H46" s="2"/>
    </x:row>
    <x:row r="47" ht="30" customHeight="1">
      <x:c r="A47" s="11"/>
      <x:c r="B47" s="12"/>
      <x:c r="C47" s="8"/>
      <x:c r="D47" s="14"/>
      <x:c r="E47" s="9" t="str">
        <x:f>IF(COUNTA(A47:D47)=0,"",IF(NOT(ISNUMBER(A47)),"Fecha no válida",IF(OR(A47&lt;DATE(2000,1,1),A47&gt;DATE(2099,12,31),A47&lt;&gt;INT(A47)),"Fecha no válida",IF(OR(B47="",B47&lt;&gt;TRIM(B47),ISNUMBER(SEARCH("~*",B47)),ISNUMBER(SEARCH("~?",B47)),ISNUMBER(SEARCH("~~",B47))),"Revisa número venta",IF(COUNTIFS('Ventas'!$B$10:$B$309,B47)=0,"Venta no encontrada",IF(COUNTIFS('Ventas'!$B$10:$B$309,B47,'Ventas'!$H$10:$H$309,"&lt;&gt;OK")&gt;0,"Revisar venta",IF(A47&lt;SUMIFS('Ventas'!$A$10:$A$309,'Ventas'!$B$10:$B$309,B47,'Ventas'!$I$10:$I$309,1),"Cobro anterior venta",IF(AND(C47&lt;&gt;"Efectivo",C47&lt;&gt;"Tarjeta",C47&lt;&gt;"Transferencia",C47&lt;&gt;"Otro"),"Elige forma de pago",IF(OR(NOT(ISNUMBER(D47)),D47&lt;=0),"Importe no válido","OK")))))))))</x:f>
      </x:c>
      <x:c r="F47" s="2"/>
      <x:c r="G47" s="2"/>
      <x:c r="H47" s="2"/>
    </x:row>
    <x:row r="48" ht="30" customHeight="1">
      <x:c r="A48" s="11"/>
      <x:c r="B48" s="12"/>
      <x:c r="C48" s="8"/>
      <x:c r="D48" s="14"/>
      <x:c r="E48" s="9" t="str">
        <x:f>IF(COUNTA(A48:D48)=0,"",IF(NOT(ISNUMBER(A48)),"Fecha no válida",IF(OR(A48&lt;DATE(2000,1,1),A48&gt;DATE(2099,12,31),A48&lt;&gt;INT(A48)),"Fecha no válida",IF(OR(B48="",B48&lt;&gt;TRIM(B48),ISNUMBER(SEARCH("~*",B48)),ISNUMBER(SEARCH("~?",B48)),ISNUMBER(SEARCH("~~",B48))),"Revisa número venta",IF(COUNTIFS('Ventas'!$B$10:$B$309,B48)=0,"Venta no encontrada",IF(COUNTIFS('Ventas'!$B$10:$B$309,B48,'Ventas'!$H$10:$H$309,"&lt;&gt;OK")&gt;0,"Revisar venta",IF(A48&lt;SUMIFS('Ventas'!$A$10:$A$309,'Ventas'!$B$10:$B$309,B48,'Ventas'!$I$10:$I$309,1),"Cobro anterior venta",IF(AND(C48&lt;&gt;"Efectivo",C48&lt;&gt;"Tarjeta",C48&lt;&gt;"Transferencia",C48&lt;&gt;"Otro"),"Elige forma de pago",IF(OR(NOT(ISNUMBER(D48)),D48&lt;=0),"Importe no válido","OK")))))))))</x:f>
      </x:c>
      <x:c r="F48" s="2"/>
      <x:c r="G48" s="2"/>
      <x:c r="H48" s="2"/>
    </x:row>
    <x:row r="49" ht="30" customHeight="1">
      <x:c r="A49" s="11"/>
      <x:c r="B49" s="12"/>
      <x:c r="C49" s="8"/>
      <x:c r="D49" s="14"/>
      <x:c r="E49" s="9" t="str">
        <x:f>IF(COUNTA(A49:D49)=0,"",IF(NOT(ISNUMBER(A49)),"Fecha no válida",IF(OR(A49&lt;DATE(2000,1,1),A49&gt;DATE(2099,12,31),A49&lt;&gt;INT(A49)),"Fecha no válida",IF(OR(B49="",B49&lt;&gt;TRIM(B49),ISNUMBER(SEARCH("~*",B49)),ISNUMBER(SEARCH("~?",B49)),ISNUMBER(SEARCH("~~",B49))),"Revisa número venta",IF(COUNTIFS('Ventas'!$B$10:$B$309,B49)=0,"Venta no encontrada",IF(COUNTIFS('Ventas'!$B$10:$B$309,B49,'Ventas'!$H$10:$H$309,"&lt;&gt;OK")&gt;0,"Revisar venta",IF(A49&lt;SUMIFS('Ventas'!$A$10:$A$309,'Ventas'!$B$10:$B$309,B49,'Ventas'!$I$10:$I$309,1),"Cobro anterior venta",IF(AND(C49&lt;&gt;"Efectivo",C49&lt;&gt;"Tarjeta",C49&lt;&gt;"Transferencia",C49&lt;&gt;"Otro"),"Elige forma de pago",IF(OR(NOT(ISNUMBER(D49)),D49&lt;=0),"Importe no válido","OK")))))))))</x:f>
      </x:c>
      <x:c r="F49" s="2"/>
      <x:c r="G49" s="2"/>
      <x:c r="H49" s="2"/>
    </x:row>
    <x:row r="50" ht="30" customHeight="1">
      <x:c r="A50" s="11"/>
      <x:c r="B50" s="12"/>
      <x:c r="C50" s="8"/>
      <x:c r="D50" s="14"/>
      <x:c r="E50" s="9" t="str">
        <x:f>IF(COUNTA(A50:D50)=0,"",IF(NOT(ISNUMBER(A50)),"Fecha no válida",IF(OR(A50&lt;DATE(2000,1,1),A50&gt;DATE(2099,12,31),A50&lt;&gt;INT(A50)),"Fecha no válida",IF(OR(B50="",B50&lt;&gt;TRIM(B50),ISNUMBER(SEARCH("~*",B50)),ISNUMBER(SEARCH("~?",B50)),ISNUMBER(SEARCH("~~",B50))),"Revisa número venta",IF(COUNTIFS('Ventas'!$B$10:$B$309,B50)=0,"Venta no encontrada",IF(COUNTIFS('Ventas'!$B$10:$B$309,B50,'Ventas'!$H$10:$H$309,"&lt;&gt;OK")&gt;0,"Revisar venta",IF(A50&lt;SUMIFS('Ventas'!$A$10:$A$309,'Ventas'!$B$10:$B$309,B50,'Ventas'!$I$10:$I$309,1),"Cobro anterior venta",IF(AND(C50&lt;&gt;"Efectivo",C50&lt;&gt;"Tarjeta",C50&lt;&gt;"Transferencia",C50&lt;&gt;"Otro"),"Elige forma de pago",IF(OR(NOT(ISNUMBER(D50)),D50&lt;=0),"Importe no válido","OK")))))))))</x:f>
      </x:c>
      <x:c r="F50" s="2"/>
      <x:c r="G50" s="2"/>
      <x:c r="H50" s="2"/>
    </x:row>
    <x:row r="51" ht="30" customHeight="1">
      <x:c r="A51" s="11"/>
      <x:c r="B51" s="12"/>
      <x:c r="C51" s="8"/>
      <x:c r="D51" s="14"/>
      <x:c r="E51" s="9" t="str">
        <x:f>IF(COUNTA(A51:D51)=0,"",IF(NOT(ISNUMBER(A51)),"Fecha no válida",IF(OR(A51&lt;DATE(2000,1,1),A51&gt;DATE(2099,12,31),A51&lt;&gt;INT(A51)),"Fecha no válida",IF(OR(B51="",B51&lt;&gt;TRIM(B51),ISNUMBER(SEARCH("~*",B51)),ISNUMBER(SEARCH("~?",B51)),ISNUMBER(SEARCH("~~",B51))),"Revisa número venta",IF(COUNTIFS('Ventas'!$B$10:$B$309,B51)=0,"Venta no encontrada",IF(COUNTIFS('Ventas'!$B$10:$B$309,B51,'Ventas'!$H$10:$H$309,"&lt;&gt;OK")&gt;0,"Revisar venta",IF(A51&lt;SUMIFS('Ventas'!$A$10:$A$309,'Ventas'!$B$10:$B$309,B51,'Ventas'!$I$10:$I$309,1),"Cobro anterior venta",IF(AND(C51&lt;&gt;"Efectivo",C51&lt;&gt;"Tarjeta",C51&lt;&gt;"Transferencia",C51&lt;&gt;"Otro"),"Elige forma de pago",IF(OR(NOT(ISNUMBER(D51)),D51&lt;=0),"Importe no válido","OK")))))))))</x:f>
      </x:c>
      <x:c r="F51" s="2"/>
      <x:c r="G51" s="2"/>
      <x:c r="H51" s="2"/>
    </x:row>
    <x:row r="52" ht="30" customHeight="1">
      <x:c r="A52" s="11"/>
      <x:c r="B52" s="12"/>
      <x:c r="C52" s="8"/>
      <x:c r="D52" s="14"/>
      <x:c r="E52" s="9" t="str">
        <x:f>IF(COUNTA(A52:D52)=0,"",IF(NOT(ISNUMBER(A52)),"Fecha no válida",IF(OR(A52&lt;DATE(2000,1,1),A52&gt;DATE(2099,12,31),A52&lt;&gt;INT(A52)),"Fecha no válida",IF(OR(B52="",B52&lt;&gt;TRIM(B52),ISNUMBER(SEARCH("~*",B52)),ISNUMBER(SEARCH("~?",B52)),ISNUMBER(SEARCH("~~",B52))),"Revisa número venta",IF(COUNTIFS('Ventas'!$B$10:$B$309,B52)=0,"Venta no encontrada",IF(COUNTIFS('Ventas'!$B$10:$B$309,B52,'Ventas'!$H$10:$H$309,"&lt;&gt;OK")&gt;0,"Revisar venta",IF(A52&lt;SUMIFS('Ventas'!$A$10:$A$309,'Ventas'!$B$10:$B$309,B52,'Ventas'!$I$10:$I$309,1),"Cobro anterior venta",IF(AND(C52&lt;&gt;"Efectivo",C52&lt;&gt;"Tarjeta",C52&lt;&gt;"Transferencia",C52&lt;&gt;"Otro"),"Elige forma de pago",IF(OR(NOT(ISNUMBER(D52)),D52&lt;=0),"Importe no válido","OK")))))))))</x:f>
      </x:c>
      <x:c r="F52" s="2"/>
      <x:c r="G52" s="2"/>
      <x:c r="H52" s="2"/>
    </x:row>
    <x:row r="53" ht="30" customHeight="1">
      <x:c r="A53" s="11"/>
      <x:c r="B53" s="12"/>
      <x:c r="C53" s="8"/>
      <x:c r="D53" s="14"/>
      <x:c r="E53" s="9" t="str">
        <x:f>IF(COUNTA(A53:D53)=0,"",IF(NOT(ISNUMBER(A53)),"Fecha no válida",IF(OR(A53&lt;DATE(2000,1,1),A53&gt;DATE(2099,12,31),A53&lt;&gt;INT(A53)),"Fecha no válida",IF(OR(B53="",B53&lt;&gt;TRIM(B53),ISNUMBER(SEARCH("~*",B53)),ISNUMBER(SEARCH("~?",B53)),ISNUMBER(SEARCH("~~",B53))),"Revisa número venta",IF(COUNTIFS('Ventas'!$B$10:$B$309,B53)=0,"Venta no encontrada",IF(COUNTIFS('Ventas'!$B$10:$B$309,B53,'Ventas'!$H$10:$H$309,"&lt;&gt;OK")&gt;0,"Revisar venta",IF(A53&lt;SUMIFS('Ventas'!$A$10:$A$309,'Ventas'!$B$10:$B$309,B53,'Ventas'!$I$10:$I$309,1),"Cobro anterior venta",IF(AND(C53&lt;&gt;"Efectivo",C53&lt;&gt;"Tarjeta",C53&lt;&gt;"Transferencia",C53&lt;&gt;"Otro"),"Elige forma de pago",IF(OR(NOT(ISNUMBER(D53)),D53&lt;=0),"Importe no válido","OK")))))))))</x:f>
      </x:c>
      <x:c r="F53" s="2"/>
      <x:c r="G53" s="2"/>
      <x:c r="H53" s="2"/>
    </x:row>
    <x:row r="54" ht="30" customHeight="1">
      <x:c r="A54" s="11"/>
      <x:c r="B54" s="12"/>
      <x:c r="C54" s="8"/>
      <x:c r="D54" s="14"/>
      <x:c r="E54" s="9" t="str">
        <x:f>IF(COUNTA(A54:D54)=0,"",IF(NOT(ISNUMBER(A54)),"Fecha no válida",IF(OR(A54&lt;DATE(2000,1,1),A54&gt;DATE(2099,12,31),A54&lt;&gt;INT(A54)),"Fecha no válida",IF(OR(B54="",B54&lt;&gt;TRIM(B54),ISNUMBER(SEARCH("~*",B54)),ISNUMBER(SEARCH("~?",B54)),ISNUMBER(SEARCH("~~",B54))),"Revisa número venta",IF(COUNTIFS('Ventas'!$B$10:$B$309,B54)=0,"Venta no encontrada",IF(COUNTIFS('Ventas'!$B$10:$B$309,B54,'Ventas'!$H$10:$H$309,"&lt;&gt;OK")&gt;0,"Revisar venta",IF(A54&lt;SUMIFS('Ventas'!$A$10:$A$309,'Ventas'!$B$10:$B$309,B54,'Ventas'!$I$10:$I$309,1),"Cobro anterior venta",IF(AND(C54&lt;&gt;"Efectivo",C54&lt;&gt;"Tarjeta",C54&lt;&gt;"Transferencia",C54&lt;&gt;"Otro"),"Elige forma de pago",IF(OR(NOT(ISNUMBER(D54)),D54&lt;=0),"Importe no válido","OK")))))))))</x:f>
      </x:c>
      <x:c r="F54" s="2"/>
      <x:c r="G54" s="2"/>
      <x:c r="H54" s="2"/>
    </x:row>
    <x:row r="55" ht="30" customHeight="1">
      <x:c r="A55" s="11"/>
      <x:c r="B55" s="12"/>
      <x:c r="C55" s="8"/>
      <x:c r="D55" s="14"/>
      <x:c r="E55" s="9" t="str">
        <x:f>IF(COUNTA(A55:D55)=0,"",IF(NOT(ISNUMBER(A55)),"Fecha no válida",IF(OR(A55&lt;DATE(2000,1,1),A55&gt;DATE(2099,12,31),A55&lt;&gt;INT(A55)),"Fecha no válida",IF(OR(B55="",B55&lt;&gt;TRIM(B55),ISNUMBER(SEARCH("~*",B55)),ISNUMBER(SEARCH("~?",B55)),ISNUMBER(SEARCH("~~",B55))),"Revisa número venta",IF(COUNTIFS('Ventas'!$B$10:$B$309,B55)=0,"Venta no encontrada",IF(COUNTIFS('Ventas'!$B$10:$B$309,B55,'Ventas'!$H$10:$H$309,"&lt;&gt;OK")&gt;0,"Revisar venta",IF(A55&lt;SUMIFS('Ventas'!$A$10:$A$309,'Ventas'!$B$10:$B$309,B55,'Ventas'!$I$10:$I$309,1),"Cobro anterior venta",IF(AND(C55&lt;&gt;"Efectivo",C55&lt;&gt;"Tarjeta",C55&lt;&gt;"Transferencia",C55&lt;&gt;"Otro"),"Elige forma de pago",IF(OR(NOT(ISNUMBER(D55)),D55&lt;=0),"Importe no válido","OK")))))))))</x:f>
      </x:c>
      <x:c r="F55" s="2"/>
      <x:c r="G55" s="2"/>
      <x:c r="H55" s="2"/>
    </x:row>
    <x:row r="56" ht="30" customHeight="1">
      <x:c r="A56" s="11"/>
      <x:c r="B56" s="12"/>
      <x:c r="C56" s="8"/>
      <x:c r="D56" s="14"/>
      <x:c r="E56" s="9" t="str">
        <x:f>IF(COUNTA(A56:D56)=0,"",IF(NOT(ISNUMBER(A56)),"Fecha no válida",IF(OR(A56&lt;DATE(2000,1,1),A56&gt;DATE(2099,12,31),A56&lt;&gt;INT(A56)),"Fecha no válida",IF(OR(B56="",B56&lt;&gt;TRIM(B56),ISNUMBER(SEARCH("~*",B56)),ISNUMBER(SEARCH("~?",B56)),ISNUMBER(SEARCH("~~",B56))),"Revisa número venta",IF(COUNTIFS('Ventas'!$B$10:$B$309,B56)=0,"Venta no encontrada",IF(COUNTIFS('Ventas'!$B$10:$B$309,B56,'Ventas'!$H$10:$H$309,"&lt;&gt;OK")&gt;0,"Revisar venta",IF(A56&lt;SUMIFS('Ventas'!$A$10:$A$309,'Ventas'!$B$10:$B$309,B56,'Ventas'!$I$10:$I$309,1),"Cobro anterior venta",IF(AND(C56&lt;&gt;"Efectivo",C56&lt;&gt;"Tarjeta",C56&lt;&gt;"Transferencia",C56&lt;&gt;"Otro"),"Elige forma de pago",IF(OR(NOT(ISNUMBER(D56)),D56&lt;=0),"Importe no válido","OK")))))))))</x:f>
      </x:c>
      <x:c r="F56" s="2"/>
      <x:c r="G56" s="2"/>
      <x:c r="H56" s="2"/>
    </x:row>
    <x:row r="57" ht="30" customHeight="1">
      <x:c r="A57" s="11"/>
      <x:c r="B57" s="12"/>
      <x:c r="C57" s="8"/>
      <x:c r="D57" s="14"/>
      <x:c r="E57" s="9" t="str">
        <x:f>IF(COUNTA(A57:D57)=0,"",IF(NOT(ISNUMBER(A57)),"Fecha no válida",IF(OR(A57&lt;DATE(2000,1,1),A57&gt;DATE(2099,12,31),A57&lt;&gt;INT(A57)),"Fecha no válida",IF(OR(B57="",B57&lt;&gt;TRIM(B57),ISNUMBER(SEARCH("~*",B57)),ISNUMBER(SEARCH("~?",B57)),ISNUMBER(SEARCH("~~",B57))),"Revisa número venta",IF(COUNTIFS('Ventas'!$B$10:$B$309,B57)=0,"Venta no encontrada",IF(COUNTIFS('Ventas'!$B$10:$B$309,B57,'Ventas'!$H$10:$H$309,"&lt;&gt;OK")&gt;0,"Revisar venta",IF(A57&lt;SUMIFS('Ventas'!$A$10:$A$309,'Ventas'!$B$10:$B$309,B57,'Ventas'!$I$10:$I$309,1),"Cobro anterior venta",IF(AND(C57&lt;&gt;"Efectivo",C57&lt;&gt;"Tarjeta",C57&lt;&gt;"Transferencia",C57&lt;&gt;"Otro"),"Elige forma de pago",IF(OR(NOT(ISNUMBER(D57)),D57&lt;=0),"Importe no válido","OK")))))))))</x:f>
      </x:c>
      <x:c r="F57" s="2"/>
      <x:c r="G57" s="2"/>
      <x:c r="H57" s="2"/>
    </x:row>
    <x:row r="58" ht="30" customHeight="1">
      <x:c r="A58" s="11"/>
      <x:c r="B58" s="12"/>
      <x:c r="C58" s="8"/>
      <x:c r="D58" s="14"/>
      <x:c r="E58" s="9" t="str">
        <x:f>IF(COUNTA(A58:D58)=0,"",IF(NOT(ISNUMBER(A58)),"Fecha no válida",IF(OR(A58&lt;DATE(2000,1,1),A58&gt;DATE(2099,12,31),A58&lt;&gt;INT(A58)),"Fecha no válida",IF(OR(B58="",B58&lt;&gt;TRIM(B58),ISNUMBER(SEARCH("~*",B58)),ISNUMBER(SEARCH("~?",B58)),ISNUMBER(SEARCH("~~",B58))),"Revisa número venta",IF(COUNTIFS('Ventas'!$B$10:$B$309,B58)=0,"Venta no encontrada",IF(COUNTIFS('Ventas'!$B$10:$B$309,B58,'Ventas'!$H$10:$H$309,"&lt;&gt;OK")&gt;0,"Revisar venta",IF(A58&lt;SUMIFS('Ventas'!$A$10:$A$309,'Ventas'!$B$10:$B$309,B58,'Ventas'!$I$10:$I$309,1),"Cobro anterior venta",IF(AND(C58&lt;&gt;"Efectivo",C58&lt;&gt;"Tarjeta",C58&lt;&gt;"Transferencia",C58&lt;&gt;"Otro"),"Elige forma de pago",IF(OR(NOT(ISNUMBER(D58)),D58&lt;=0),"Importe no válido","OK")))))))))</x:f>
      </x:c>
      <x:c r="F58" s="2"/>
      <x:c r="G58" s="2"/>
      <x:c r="H58" s="2"/>
    </x:row>
    <x:row r="59" ht="30" customHeight="1">
      <x:c r="A59" s="11"/>
      <x:c r="B59" s="12"/>
      <x:c r="C59" s="8"/>
      <x:c r="D59" s="14"/>
      <x:c r="E59" s="9" t="str">
        <x:f>IF(COUNTA(A59:D59)=0,"",IF(NOT(ISNUMBER(A59)),"Fecha no válida",IF(OR(A59&lt;DATE(2000,1,1),A59&gt;DATE(2099,12,31),A59&lt;&gt;INT(A59)),"Fecha no válida",IF(OR(B59="",B59&lt;&gt;TRIM(B59),ISNUMBER(SEARCH("~*",B59)),ISNUMBER(SEARCH("~?",B59)),ISNUMBER(SEARCH("~~",B59))),"Revisa número venta",IF(COUNTIFS('Ventas'!$B$10:$B$309,B59)=0,"Venta no encontrada",IF(COUNTIFS('Ventas'!$B$10:$B$309,B59,'Ventas'!$H$10:$H$309,"&lt;&gt;OK")&gt;0,"Revisar venta",IF(A59&lt;SUMIFS('Ventas'!$A$10:$A$309,'Ventas'!$B$10:$B$309,B59,'Ventas'!$I$10:$I$309,1),"Cobro anterior venta",IF(AND(C59&lt;&gt;"Efectivo",C59&lt;&gt;"Tarjeta",C59&lt;&gt;"Transferencia",C59&lt;&gt;"Otro"),"Elige forma de pago",IF(OR(NOT(ISNUMBER(D59)),D59&lt;=0),"Importe no válido","OK")))))))))</x:f>
      </x:c>
      <x:c r="F59" s="2"/>
      <x:c r="G59" s="2"/>
      <x:c r="H59" s="2"/>
    </x:row>
    <x:row r="60" ht="30" customHeight="1">
      <x:c r="A60" s="11"/>
      <x:c r="B60" s="12"/>
      <x:c r="C60" s="8"/>
      <x:c r="D60" s="14"/>
      <x:c r="E60" s="9" t="str">
        <x:f>IF(COUNTA(A60:D60)=0,"",IF(NOT(ISNUMBER(A60)),"Fecha no válida",IF(OR(A60&lt;DATE(2000,1,1),A60&gt;DATE(2099,12,31),A60&lt;&gt;INT(A60)),"Fecha no válida",IF(OR(B60="",B60&lt;&gt;TRIM(B60),ISNUMBER(SEARCH("~*",B60)),ISNUMBER(SEARCH("~?",B60)),ISNUMBER(SEARCH("~~",B60))),"Revisa número venta",IF(COUNTIFS('Ventas'!$B$10:$B$309,B60)=0,"Venta no encontrada",IF(COUNTIFS('Ventas'!$B$10:$B$309,B60,'Ventas'!$H$10:$H$309,"&lt;&gt;OK")&gt;0,"Revisar venta",IF(A60&lt;SUMIFS('Ventas'!$A$10:$A$309,'Ventas'!$B$10:$B$309,B60,'Ventas'!$I$10:$I$309,1),"Cobro anterior venta",IF(AND(C60&lt;&gt;"Efectivo",C60&lt;&gt;"Tarjeta",C60&lt;&gt;"Transferencia",C60&lt;&gt;"Otro"),"Elige forma de pago",IF(OR(NOT(ISNUMBER(D60)),D60&lt;=0),"Importe no válido","OK")))))))))</x:f>
      </x:c>
      <x:c r="F60" s="2"/>
      <x:c r="G60" s="2"/>
      <x:c r="H60" s="2"/>
    </x:row>
    <x:row r="61" ht="30" customHeight="1">
      <x:c r="A61" s="11"/>
      <x:c r="B61" s="12"/>
      <x:c r="C61" s="8"/>
      <x:c r="D61" s="14"/>
      <x:c r="E61" s="9" t="str">
        <x:f>IF(COUNTA(A61:D61)=0,"",IF(NOT(ISNUMBER(A61)),"Fecha no válida",IF(OR(A61&lt;DATE(2000,1,1),A61&gt;DATE(2099,12,31),A61&lt;&gt;INT(A61)),"Fecha no válida",IF(OR(B61="",B61&lt;&gt;TRIM(B61),ISNUMBER(SEARCH("~*",B61)),ISNUMBER(SEARCH("~?",B61)),ISNUMBER(SEARCH("~~",B61))),"Revisa número venta",IF(COUNTIFS('Ventas'!$B$10:$B$309,B61)=0,"Venta no encontrada",IF(COUNTIFS('Ventas'!$B$10:$B$309,B61,'Ventas'!$H$10:$H$309,"&lt;&gt;OK")&gt;0,"Revisar venta",IF(A61&lt;SUMIFS('Ventas'!$A$10:$A$309,'Ventas'!$B$10:$B$309,B61,'Ventas'!$I$10:$I$309,1),"Cobro anterior venta",IF(AND(C61&lt;&gt;"Efectivo",C61&lt;&gt;"Tarjeta",C61&lt;&gt;"Transferencia",C61&lt;&gt;"Otro"),"Elige forma de pago",IF(OR(NOT(ISNUMBER(D61)),D61&lt;=0),"Importe no válido","OK")))))))))</x:f>
      </x:c>
      <x:c r="F61" s="2"/>
      <x:c r="G61" s="2"/>
      <x:c r="H61" s="2"/>
    </x:row>
    <x:row r="62" ht="30" customHeight="1">
      <x:c r="A62" s="11"/>
      <x:c r="B62" s="12"/>
      <x:c r="C62" s="8"/>
      <x:c r="D62" s="14"/>
      <x:c r="E62" s="9" t="str">
        <x:f>IF(COUNTA(A62:D62)=0,"",IF(NOT(ISNUMBER(A62)),"Fecha no válida",IF(OR(A62&lt;DATE(2000,1,1),A62&gt;DATE(2099,12,31),A62&lt;&gt;INT(A62)),"Fecha no válida",IF(OR(B62="",B62&lt;&gt;TRIM(B62),ISNUMBER(SEARCH("~*",B62)),ISNUMBER(SEARCH("~?",B62)),ISNUMBER(SEARCH("~~",B62))),"Revisa número venta",IF(COUNTIFS('Ventas'!$B$10:$B$309,B62)=0,"Venta no encontrada",IF(COUNTIFS('Ventas'!$B$10:$B$309,B62,'Ventas'!$H$10:$H$309,"&lt;&gt;OK")&gt;0,"Revisar venta",IF(A62&lt;SUMIFS('Ventas'!$A$10:$A$309,'Ventas'!$B$10:$B$309,B62,'Ventas'!$I$10:$I$309,1),"Cobro anterior venta",IF(AND(C62&lt;&gt;"Efectivo",C62&lt;&gt;"Tarjeta",C62&lt;&gt;"Transferencia",C62&lt;&gt;"Otro"),"Elige forma de pago",IF(OR(NOT(ISNUMBER(D62)),D62&lt;=0),"Importe no válido","OK")))))))))</x:f>
      </x:c>
      <x:c r="F62" s="2"/>
      <x:c r="G62" s="2"/>
      <x:c r="H62" s="2"/>
    </x:row>
    <x:row r="63" ht="30" customHeight="1">
      <x:c r="A63" s="11"/>
      <x:c r="B63" s="12"/>
      <x:c r="C63" s="8"/>
      <x:c r="D63" s="14"/>
      <x:c r="E63" s="9" t="str">
        <x:f>IF(COUNTA(A63:D63)=0,"",IF(NOT(ISNUMBER(A63)),"Fecha no válida",IF(OR(A63&lt;DATE(2000,1,1),A63&gt;DATE(2099,12,31),A63&lt;&gt;INT(A63)),"Fecha no válida",IF(OR(B63="",B63&lt;&gt;TRIM(B63),ISNUMBER(SEARCH("~*",B63)),ISNUMBER(SEARCH("~?",B63)),ISNUMBER(SEARCH("~~",B63))),"Revisa número venta",IF(COUNTIFS('Ventas'!$B$10:$B$309,B63)=0,"Venta no encontrada",IF(COUNTIFS('Ventas'!$B$10:$B$309,B63,'Ventas'!$H$10:$H$309,"&lt;&gt;OK")&gt;0,"Revisar venta",IF(A63&lt;SUMIFS('Ventas'!$A$10:$A$309,'Ventas'!$B$10:$B$309,B63,'Ventas'!$I$10:$I$309,1),"Cobro anterior venta",IF(AND(C63&lt;&gt;"Efectivo",C63&lt;&gt;"Tarjeta",C63&lt;&gt;"Transferencia",C63&lt;&gt;"Otro"),"Elige forma de pago",IF(OR(NOT(ISNUMBER(D63)),D63&lt;=0),"Importe no válido","OK")))))))))</x:f>
      </x:c>
      <x:c r="F63" s="2"/>
      <x:c r="G63" s="2"/>
      <x:c r="H63" s="2"/>
    </x:row>
    <x:row r="64" ht="30" customHeight="1">
      <x:c r="A64" s="11"/>
      <x:c r="B64" s="12"/>
      <x:c r="C64" s="8"/>
      <x:c r="D64" s="14"/>
      <x:c r="E64" s="9" t="str">
        <x:f>IF(COUNTA(A64:D64)=0,"",IF(NOT(ISNUMBER(A64)),"Fecha no válida",IF(OR(A64&lt;DATE(2000,1,1),A64&gt;DATE(2099,12,31),A64&lt;&gt;INT(A64)),"Fecha no válida",IF(OR(B64="",B64&lt;&gt;TRIM(B64),ISNUMBER(SEARCH("~*",B64)),ISNUMBER(SEARCH("~?",B64)),ISNUMBER(SEARCH("~~",B64))),"Revisa número venta",IF(COUNTIFS('Ventas'!$B$10:$B$309,B64)=0,"Venta no encontrada",IF(COUNTIFS('Ventas'!$B$10:$B$309,B64,'Ventas'!$H$10:$H$309,"&lt;&gt;OK")&gt;0,"Revisar venta",IF(A64&lt;SUMIFS('Ventas'!$A$10:$A$309,'Ventas'!$B$10:$B$309,B64,'Ventas'!$I$10:$I$309,1),"Cobro anterior venta",IF(AND(C64&lt;&gt;"Efectivo",C64&lt;&gt;"Tarjeta",C64&lt;&gt;"Transferencia",C64&lt;&gt;"Otro"),"Elige forma de pago",IF(OR(NOT(ISNUMBER(D64)),D64&lt;=0),"Importe no válido","OK")))))))))</x:f>
      </x:c>
      <x:c r="F64" s="2"/>
      <x:c r="G64" s="2"/>
      <x:c r="H64" s="2"/>
    </x:row>
    <x:row r="65" ht="30" customHeight="1">
      <x:c r="A65" s="11"/>
      <x:c r="B65" s="12"/>
      <x:c r="C65" s="8"/>
      <x:c r="D65" s="14"/>
      <x:c r="E65" s="9" t="str">
        <x:f>IF(COUNTA(A65:D65)=0,"",IF(NOT(ISNUMBER(A65)),"Fecha no válida",IF(OR(A65&lt;DATE(2000,1,1),A65&gt;DATE(2099,12,31),A65&lt;&gt;INT(A65)),"Fecha no válida",IF(OR(B65="",B65&lt;&gt;TRIM(B65),ISNUMBER(SEARCH("~*",B65)),ISNUMBER(SEARCH("~?",B65)),ISNUMBER(SEARCH("~~",B65))),"Revisa número venta",IF(COUNTIFS('Ventas'!$B$10:$B$309,B65)=0,"Venta no encontrada",IF(COUNTIFS('Ventas'!$B$10:$B$309,B65,'Ventas'!$H$10:$H$309,"&lt;&gt;OK")&gt;0,"Revisar venta",IF(A65&lt;SUMIFS('Ventas'!$A$10:$A$309,'Ventas'!$B$10:$B$309,B65,'Ventas'!$I$10:$I$309,1),"Cobro anterior venta",IF(AND(C65&lt;&gt;"Efectivo",C65&lt;&gt;"Tarjeta",C65&lt;&gt;"Transferencia",C65&lt;&gt;"Otro"),"Elige forma de pago",IF(OR(NOT(ISNUMBER(D65)),D65&lt;=0),"Importe no válido","OK")))))))))</x:f>
      </x:c>
      <x:c r="F65" s="2"/>
      <x:c r="G65" s="2"/>
      <x:c r="H65" s="2"/>
    </x:row>
    <x:row r="66" ht="30" customHeight="1">
      <x:c r="A66" s="11"/>
      <x:c r="B66" s="12"/>
      <x:c r="C66" s="8"/>
      <x:c r="D66" s="14"/>
      <x:c r="E66" s="9" t="str">
        <x:f>IF(COUNTA(A66:D66)=0,"",IF(NOT(ISNUMBER(A66)),"Fecha no válida",IF(OR(A66&lt;DATE(2000,1,1),A66&gt;DATE(2099,12,31),A66&lt;&gt;INT(A66)),"Fecha no válida",IF(OR(B66="",B66&lt;&gt;TRIM(B66),ISNUMBER(SEARCH("~*",B66)),ISNUMBER(SEARCH("~?",B66)),ISNUMBER(SEARCH("~~",B66))),"Revisa número venta",IF(COUNTIFS('Ventas'!$B$10:$B$309,B66)=0,"Venta no encontrada",IF(COUNTIFS('Ventas'!$B$10:$B$309,B66,'Ventas'!$H$10:$H$309,"&lt;&gt;OK")&gt;0,"Revisar venta",IF(A66&lt;SUMIFS('Ventas'!$A$10:$A$309,'Ventas'!$B$10:$B$309,B66,'Ventas'!$I$10:$I$309,1),"Cobro anterior venta",IF(AND(C66&lt;&gt;"Efectivo",C66&lt;&gt;"Tarjeta",C66&lt;&gt;"Transferencia",C66&lt;&gt;"Otro"),"Elige forma de pago",IF(OR(NOT(ISNUMBER(D66)),D66&lt;=0),"Importe no válido","OK")))))))))</x:f>
      </x:c>
      <x:c r="F66" s="2"/>
      <x:c r="G66" s="2"/>
      <x:c r="H66" s="2"/>
    </x:row>
    <x:row r="67" ht="30" customHeight="1">
      <x:c r="A67" s="11"/>
      <x:c r="B67" s="12"/>
      <x:c r="C67" s="8"/>
      <x:c r="D67" s="14"/>
      <x:c r="E67" s="9" t="str">
        <x:f>IF(COUNTA(A67:D67)=0,"",IF(NOT(ISNUMBER(A67)),"Fecha no válida",IF(OR(A67&lt;DATE(2000,1,1),A67&gt;DATE(2099,12,31),A67&lt;&gt;INT(A67)),"Fecha no válida",IF(OR(B67="",B67&lt;&gt;TRIM(B67),ISNUMBER(SEARCH("~*",B67)),ISNUMBER(SEARCH("~?",B67)),ISNUMBER(SEARCH("~~",B67))),"Revisa número venta",IF(COUNTIFS('Ventas'!$B$10:$B$309,B67)=0,"Venta no encontrada",IF(COUNTIFS('Ventas'!$B$10:$B$309,B67,'Ventas'!$H$10:$H$309,"&lt;&gt;OK")&gt;0,"Revisar venta",IF(A67&lt;SUMIFS('Ventas'!$A$10:$A$309,'Ventas'!$B$10:$B$309,B67,'Ventas'!$I$10:$I$309,1),"Cobro anterior venta",IF(AND(C67&lt;&gt;"Efectivo",C67&lt;&gt;"Tarjeta",C67&lt;&gt;"Transferencia",C67&lt;&gt;"Otro"),"Elige forma de pago",IF(OR(NOT(ISNUMBER(D67)),D67&lt;=0),"Importe no válido","OK")))))))))</x:f>
      </x:c>
      <x:c r="F67" s="2"/>
      <x:c r="G67" s="2"/>
      <x:c r="H67" s="2"/>
    </x:row>
    <x:row r="68" ht="30" customHeight="1">
      <x:c r="A68" s="11"/>
      <x:c r="B68" s="12"/>
      <x:c r="C68" s="8"/>
      <x:c r="D68" s="14"/>
      <x:c r="E68" s="9" t="str">
        <x:f>IF(COUNTA(A68:D68)=0,"",IF(NOT(ISNUMBER(A68)),"Fecha no válida",IF(OR(A68&lt;DATE(2000,1,1),A68&gt;DATE(2099,12,31),A68&lt;&gt;INT(A68)),"Fecha no válida",IF(OR(B68="",B68&lt;&gt;TRIM(B68),ISNUMBER(SEARCH("~*",B68)),ISNUMBER(SEARCH("~?",B68)),ISNUMBER(SEARCH("~~",B68))),"Revisa número venta",IF(COUNTIFS('Ventas'!$B$10:$B$309,B68)=0,"Venta no encontrada",IF(COUNTIFS('Ventas'!$B$10:$B$309,B68,'Ventas'!$H$10:$H$309,"&lt;&gt;OK")&gt;0,"Revisar venta",IF(A68&lt;SUMIFS('Ventas'!$A$10:$A$309,'Ventas'!$B$10:$B$309,B68,'Ventas'!$I$10:$I$309,1),"Cobro anterior venta",IF(AND(C68&lt;&gt;"Efectivo",C68&lt;&gt;"Tarjeta",C68&lt;&gt;"Transferencia",C68&lt;&gt;"Otro"),"Elige forma de pago",IF(OR(NOT(ISNUMBER(D68)),D68&lt;=0),"Importe no válido","OK")))))))))</x:f>
      </x:c>
      <x:c r="F68" s="2"/>
      <x:c r="G68" s="2"/>
      <x:c r="H68" s="2"/>
    </x:row>
    <x:row r="69" ht="30" customHeight="1">
      <x:c r="A69" s="11"/>
      <x:c r="B69" s="12"/>
      <x:c r="C69" s="8"/>
      <x:c r="D69" s="14"/>
      <x:c r="E69" s="9" t="str">
        <x:f>IF(COUNTA(A69:D69)=0,"",IF(NOT(ISNUMBER(A69)),"Fecha no válida",IF(OR(A69&lt;DATE(2000,1,1),A69&gt;DATE(2099,12,31),A69&lt;&gt;INT(A69)),"Fecha no válida",IF(OR(B69="",B69&lt;&gt;TRIM(B69),ISNUMBER(SEARCH("~*",B69)),ISNUMBER(SEARCH("~?",B69)),ISNUMBER(SEARCH("~~",B69))),"Revisa número venta",IF(COUNTIFS('Ventas'!$B$10:$B$309,B69)=0,"Venta no encontrada",IF(COUNTIFS('Ventas'!$B$10:$B$309,B69,'Ventas'!$H$10:$H$309,"&lt;&gt;OK")&gt;0,"Revisar venta",IF(A69&lt;SUMIFS('Ventas'!$A$10:$A$309,'Ventas'!$B$10:$B$309,B69,'Ventas'!$I$10:$I$309,1),"Cobro anterior venta",IF(AND(C69&lt;&gt;"Efectivo",C69&lt;&gt;"Tarjeta",C69&lt;&gt;"Transferencia",C69&lt;&gt;"Otro"),"Elige forma de pago",IF(OR(NOT(ISNUMBER(D69)),D69&lt;=0),"Importe no válido","OK")))))))))</x:f>
      </x:c>
      <x:c r="F69" s="2"/>
      <x:c r="G69" s="2"/>
      <x:c r="H69" s="2"/>
    </x:row>
    <x:row r="70" ht="30" customHeight="1">
      <x:c r="A70" s="11"/>
      <x:c r="B70" s="12"/>
      <x:c r="C70" s="8"/>
      <x:c r="D70" s="14"/>
      <x:c r="E70" s="9" t="str">
        <x:f>IF(COUNTA(A70:D70)=0,"",IF(NOT(ISNUMBER(A70)),"Fecha no válida",IF(OR(A70&lt;DATE(2000,1,1),A70&gt;DATE(2099,12,31),A70&lt;&gt;INT(A70)),"Fecha no válida",IF(OR(B70="",B70&lt;&gt;TRIM(B70),ISNUMBER(SEARCH("~*",B70)),ISNUMBER(SEARCH("~?",B70)),ISNUMBER(SEARCH("~~",B70))),"Revisa número venta",IF(COUNTIFS('Ventas'!$B$10:$B$309,B70)=0,"Venta no encontrada",IF(COUNTIFS('Ventas'!$B$10:$B$309,B70,'Ventas'!$H$10:$H$309,"&lt;&gt;OK")&gt;0,"Revisar venta",IF(A70&lt;SUMIFS('Ventas'!$A$10:$A$309,'Ventas'!$B$10:$B$309,B70,'Ventas'!$I$10:$I$309,1),"Cobro anterior venta",IF(AND(C70&lt;&gt;"Efectivo",C70&lt;&gt;"Tarjeta",C70&lt;&gt;"Transferencia",C70&lt;&gt;"Otro"),"Elige forma de pago",IF(OR(NOT(ISNUMBER(D70)),D70&lt;=0),"Importe no válido","OK")))))))))</x:f>
      </x:c>
      <x:c r="F70" s="2"/>
      <x:c r="G70" s="2"/>
      <x:c r="H70" s="2"/>
    </x:row>
    <x:row r="71" ht="30" customHeight="1">
      <x:c r="A71" s="11"/>
      <x:c r="B71" s="12"/>
      <x:c r="C71" s="8"/>
      <x:c r="D71" s="14"/>
      <x:c r="E71" s="9" t="str">
        <x:f>IF(COUNTA(A71:D71)=0,"",IF(NOT(ISNUMBER(A71)),"Fecha no válida",IF(OR(A71&lt;DATE(2000,1,1),A71&gt;DATE(2099,12,31),A71&lt;&gt;INT(A71)),"Fecha no válida",IF(OR(B71="",B71&lt;&gt;TRIM(B71),ISNUMBER(SEARCH("~*",B71)),ISNUMBER(SEARCH("~?",B71)),ISNUMBER(SEARCH("~~",B71))),"Revisa número venta",IF(COUNTIFS('Ventas'!$B$10:$B$309,B71)=0,"Venta no encontrada",IF(COUNTIFS('Ventas'!$B$10:$B$309,B71,'Ventas'!$H$10:$H$309,"&lt;&gt;OK")&gt;0,"Revisar venta",IF(A71&lt;SUMIFS('Ventas'!$A$10:$A$309,'Ventas'!$B$10:$B$309,B71,'Ventas'!$I$10:$I$309,1),"Cobro anterior venta",IF(AND(C71&lt;&gt;"Efectivo",C71&lt;&gt;"Tarjeta",C71&lt;&gt;"Transferencia",C71&lt;&gt;"Otro"),"Elige forma de pago",IF(OR(NOT(ISNUMBER(D71)),D71&lt;=0),"Importe no válido","OK")))))))))</x:f>
      </x:c>
      <x:c r="F71" s="2"/>
      <x:c r="G71" s="2"/>
      <x:c r="H71" s="2"/>
    </x:row>
    <x:row r="72" ht="30" customHeight="1">
      <x:c r="A72" s="11"/>
      <x:c r="B72" s="12"/>
      <x:c r="C72" s="8"/>
      <x:c r="D72" s="14"/>
      <x:c r="E72" s="9" t="str">
        <x:f>IF(COUNTA(A72:D72)=0,"",IF(NOT(ISNUMBER(A72)),"Fecha no válida",IF(OR(A72&lt;DATE(2000,1,1),A72&gt;DATE(2099,12,31),A72&lt;&gt;INT(A72)),"Fecha no válida",IF(OR(B72="",B72&lt;&gt;TRIM(B72),ISNUMBER(SEARCH("~*",B72)),ISNUMBER(SEARCH("~?",B72)),ISNUMBER(SEARCH("~~",B72))),"Revisa número venta",IF(COUNTIFS('Ventas'!$B$10:$B$309,B72)=0,"Venta no encontrada",IF(COUNTIFS('Ventas'!$B$10:$B$309,B72,'Ventas'!$H$10:$H$309,"&lt;&gt;OK")&gt;0,"Revisar venta",IF(A72&lt;SUMIFS('Ventas'!$A$10:$A$309,'Ventas'!$B$10:$B$309,B72,'Ventas'!$I$10:$I$309,1),"Cobro anterior venta",IF(AND(C72&lt;&gt;"Efectivo",C72&lt;&gt;"Tarjeta",C72&lt;&gt;"Transferencia",C72&lt;&gt;"Otro"),"Elige forma de pago",IF(OR(NOT(ISNUMBER(D72)),D72&lt;=0),"Importe no válido","OK")))))))))</x:f>
      </x:c>
      <x:c r="F72" s="2"/>
      <x:c r="G72" s="2"/>
      <x:c r="H72" s="2"/>
    </x:row>
    <x:row r="73" ht="30" customHeight="1">
      <x:c r="A73" s="11"/>
      <x:c r="B73" s="12"/>
      <x:c r="C73" s="8"/>
      <x:c r="D73" s="14"/>
      <x:c r="E73" s="9" t="str">
        <x:f>IF(COUNTA(A73:D73)=0,"",IF(NOT(ISNUMBER(A73)),"Fecha no válida",IF(OR(A73&lt;DATE(2000,1,1),A73&gt;DATE(2099,12,31),A73&lt;&gt;INT(A73)),"Fecha no válida",IF(OR(B73="",B73&lt;&gt;TRIM(B73),ISNUMBER(SEARCH("~*",B73)),ISNUMBER(SEARCH("~?",B73)),ISNUMBER(SEARCH("~~",B73))),"Revisa número venta",IF(COUNTIFS('Ventas'!$B$10:$B$309,B73)=0,"Venta no encontrada",IF(COUNTIFS('Ventas'!$B$10:$B$309,B73,'Ventas'!$H$10:$H$309,"&lt;&gt;OK")&gt;0,"Revisar venta",IF(A73&lt;SUMIFS('Ventas'!$A$10:$A$309,'Ventas'!$B$10:$B$309,B73,'Ventas'!$I$10:$I$309,1),"Cobro anterior venta",IF(AND(C73&lt;&gt;"Efectivo",C73&lt;&gt;"Tarjeta",C73&lt;&gt;"Transferencia",C73&lt;&gt;"Otro"),"Elige forma de pago",IF(OR(NOT(ISNUMBER(D73)),D73&lt;=0),"Importe no válido","OK")))))))))</x:f>
      </x:c>
      <x:c r="F73" s="2"/>
      <x:c r="G73" s="2"/>
      <x:c r="H73" s="2"/>
    </x:row>
    <x:row r="74" ht="30" customHeight="1">
      <x:c r="A74" s="11"/>
      <x:c r="B74" s="12"/>
      <x:c r="C74" s="8"/>
      <x:c r="D74" s="14"/>
      <x:c r="E74" s="9" t="str">
        <x:f>IF(COUNTA(A74:D74)=0,"",IF(NOT(ISNUMBER(A74)),"Fecha no válida",IF(OR(A74&lt;DATE(2000,1,1),A74&gt;DATE(2099,12,31),A74&lt;&gt;INT(A74)),"Fecha no válida",IF(OR(B74="",B74&lt;&gt;TRIM(B74),ISNUMBER(SEARCH("~*",B74)),ISNUMBER(SEARCH("~?",B74)),ISNUMBER(SEARCH("~~",B74))),"Revisa número venta",IF(COUNTIFS('Ventas'!$B$10:$B$309,B74)=0,"Venta no encontrada",IF(COUNTIFS('Ventas'!$B$10:$B$309,B74,'Ventas'!$H$10:$H$309,"&lt;&gt;OK")&gt;0,"Revisar venta",IF(A74&lt;SUMIFS('Ventas'!$A$10:$A$309,'Ventas'!$B$10:$B$309,B74,'Ventas'!$I$10:$I$309,1),"Cobro anterior venta",IF(AND(C74&lt;&gt;"Efectivo",C74&lt;&gt;"Tarjeta",C74&lt;&gt;"Transferencia",C74&lt;&gt;"Otro"),"Elige forma de pago",IF(OR(NOT(ISNUMBER(D74)),D74&lt;=0),"Importe no válido","OK")))))))))</x:f>
      </x:c>
      <x:c r="F74" s="2"/>
      <x:c r="G74" s="2"/>
      <x:c r="H74" s="2"/>
    </x:row>
    <x:row r="75" ht="30" customHeight="1">
      <x:c r="A75" s="11"/>
      <x:c r="B75" s="12"/>
      <x:c r="C75" s="8"/>
      <x:c r="D75" s="14"/>
      <x:c r="E75" s="9" t="str">
        <x:f>IF(COUNTA(A75:D75)=0,"",IF(NOT(ISNUMBER(A75)),"Fecha no válida",IF(OR(A75&lt;DATE(2000,1,1),A75&gt;DATE(2099,12,31),A75&lt;&gt;INT(A75)),"Fecha no válida",IF(OR(B75="",B75&lt;&gt;TRIM(B75),ISNUMBER(SEARCH("~*",B75)),ISNUMBER(SEARCH("~?",B75)),ISNUMBER(SEARCH("~~",B75))),"Revisa número venta",IF(COUNTIFS('Ventas'!$B$10:$B$309,B75)=0,"Venta no encontrada",IF(COUNTIFS('Ventas'!$B$10:$B$309,B75,'Ventas'!$H$10:$H$309,"&lt;&gt;OK")&gt;0,"Revisar venta",IF(A75&lt;SUMIFS('Ventas'!$A$10:$A$309,'Ventas'!$B$10:$B$309,B75,'Ventas'!$I$10:$I$309,1),"Cobro anterior venta",IF(AND(C75&lt;&gt;"Efectivo",C75&lt;&gt;"Tarjeta",C75&lt;&gt;"Transferencia",C75&lt;&gt;"Otro"),"Elige forma de pago",IF(OR(NOT(ISNUMBER(D75)),D75&lt;=0),"Importe no válido","OK")))))))))</x:f>
      </x:c>
      <x:c r="F75" s="2"/>
      <x:c r="G75" s="2"/>
      <x:c r="H75" s="2"/>
    </x:row>
    <x:row r="76" ht="30" customHeight="1">
      <x:c r="A76" s="11"/>
      <x:c r="B76" s="12"/>
      <x:c r="C76" s="8"/>
      <x:c r="D76" s="14"/>
      <x:c r="E76" s="9" t="str">
        <x:f>IF(COUNTA(A76:D76)=0,"",IF(NOT(ISNUMBER(A76)),"Fecha no válida",IF(OR(A76&lt;DATE(2000,1,1),A76&gt;DATE(2099,12,31),A76&lt;&gt;INT(A76)),"Fecha no válida",IF(OR(B76="",B76&lt;&gt;TRIM(B76),ISNUMBER(SEARCH("~*",B76)),ISNUMBER(SEARCH("~?",B76)),ISNUMBER(SEARCH("~~",B76))),"Revisa número venta",IF(COUNTIFS('Ventas'!$B$10:$B$309,B76)=0,"Venta no encontrada",IF(COUNTIFS('Ventas'!$B$10:$B$309,B76,'Ventas'!$H$10:$H$309,"&lt;&gt;OK")&gt;0,"Revisar venta",IF(A76&lt;SUMIFS('Ventas'!$A$10:$A$309,'Ventas'!$B$10:$B$309,B76,'Ventas'!$I$10:$I$309,1),"Cobro anterior venta",IF(AND(C76&lt;&gt;"Efectivo",C76&lt;&gt;"Tarjeta",C76&lt;&gt;"Transferencia",C76&lt;&gt;"Otro"),"Elige forma de pago",IF(OR(NOT(ISNUMBER(D76)),D76&lt;=0),"Importe no válido","OK")))))))))</x:f>
      </x:c>
      <x:c r="F76" s="2"/>
      <x:c r="G76" s="2"/>
      <x:c r="H76" s="2"/>
    </x:row>
    <x:row r="77" ht="30" customHeight="1">
      <x:c r="A77" s="11"/>
      <x:c r="B77" s="12"/>
      <x:c r="C77" s="8"/>
      <x:c r="D77" s="14"/>
      <x:c r="E77" s="9" t="str">
        <x:f>IF(COUNTA(A77:D77)=0,"",IF(NOT(ISNUMBER(A77)),"Fecha no válida",IF(OR(A77&lt;DATE(2000,1,1),A77&gt;DATE(2099,12,31),A77&lt;&gt;INT(A77)),"Fecha no válida",IF(OR(B77="",B77&lt;&gt;TRIM(B77),ISNUMBER(SEARCH("~*",B77)),ISNUMBER(SEARCH("~?",B77)),ISNUMBER(SEARCH("~~",B77))),"Revisa número venta",IF(COUNTIFS('Ventas'!$B$10:$B$309,B77)=0,"Venta no encontrada",IF(COUNTIFS('Ventas'!$B$10:$B$309,B77,'Ventas'!$H$10:$H$309,"&lt;&gt;OK")&gt;0,"Revisar venta",IF(A77&lt;SUMIFS('Ventas'!$A$10:$A$309,'Ventas'!$B$10:$B$309,B77,'Ventas'!$I$10:$I$309,1),"Cobro anterior venta",IF(AND(C77&lt;&gt;"Efectivo",C77&lt;&gt;"Tarjeta",C77&lt;&gt;"Transferencia",C77&lt;&gt;"Otro"),"Elige forma de pago",IF(OR(NOT(ISNUMBER(D77)),D77&lt;=0),"Importe no válido","OK")))))))))</x:f>
      </x:c>
      <x:c r="F77" s="2"/>
      <x:c r="G77" s="2"/>
      <x:c r="H77" s="2"/>
    </x:row>
    <x:row r="78" ht="30" customHeight="1">
      <x:c r="A78" s="11"/>
      <x:c r="B78" s="12"/>
      <x:c r="C78" s="8"/>
      <x:c r="D78" s="14"/>
      <x:c r="E78" s="9" t="str">
        <x:f>IF(COUNTA(A78:D78)=0,"",IF(NOT(ISNUMBER(A78)),"Fecha no válida",IF(OR(A78&lt;DATE(2000,1,1),A78&gt;DATE(2099,12,31),A78&lt;&gt;INT(A78)),"Fecha no válida",IF(OR(B78="",B78&lt;&gt;TRIM(B78),ISNUMBER(SEARCH("~*",B78)),ISNUMBER(SEARCH("~?",B78)),ISNUMBER(SEARCH("~~",B78))),"Revisa número venta",IF(COUNTIFS('Ventas'!$B$10:$B$309,B78)=0,"Venta no encontrada",IF(COUNTIFS('Ventas'!$B$10:$B$309,B78,'Ventas'!$H$10:$H$309,"&lt;&gt;OK")&gt;0,"Revisar venta",IF(A78&lt;SUMIFS('Ventas'!$A$10:$A$309,'Ventas'!$B$10:$B$309,B78,'Ventas'!$I$10:$I$309,1),"Cobro anterior venta",IF(AND(C78&lt;&gt;"Efectivo",C78&lt;&gt;"Tarjeta",C78&lt;&gt;"Transferencia",C78&lt;&gt;"Otro"),"Elige forma de pago",IF(OR(NOT(ISNUMBER(D78)),D78&lt;=0),"Importe no válido","OK")))))))))</x:f>
      </x:c>
      <x:c r="F78" s="2"/>
      <x:c r="G78" s="2"/>
      <x:c r="H78" s="2"/>
    </x:row>
    <x:row r="79" ht="30" customHeight="1">
      <x:c r="A79" s="11"/>
      <x:c r="B79" s="12"/>
      <x:c r="C79" s="8"/>
      <x:c r="D79" s="14"/>
      <x:c r="E79" s="9" t="str">
        <x:f>IF(COUNTA(A79:D79)=0,"",IF(NOT(ISNUMBER(A79)),"Fecha no válida",IF(OR(A79&lt;DATE(2000,1,1),A79&gt;DATE(2099,12,31),A79&lt;&gt;INT(A79)),"Fecha no válida",IF(OR(B79="",B79&lt;&gt;TRIM(B79),ISNUMBER(SEARCH("~*",B79)),ISNUMBER(SEARCH("~?",B79)),ISNUMBER(SEARCH("~~",B79))),"Revisa número venta",IF(COUNTIFS('Ventas'!$B$10:$B$309,B79)=0,"Venta no encontrada",IF(COUNTIFS('Ventas'!$B$10:$B$309,B79,'Ventas'!$H$10:$H$309,"&lt;&gt;OK")&gt;0,"Revisar venta",IF(A79&lt;SUMIFS('Ventas'!$A$10:$A$309,'Ventas'!$B$10:$B$309,B79,'Ventas'!$I$10:$I$309,1),"Cobro anterior venta",IF(AND(C79&lt;&gt;"Efectivo",C79&lt;&gt;"Tarjeta",C79&lt;&gt;"Transferencia",C79&lt;&gt;"Otro"),"Elige forma de pago",IF(OR(NOT(ISNUMBER(D79)),D79&lt;=0),"Importe no válido","OK")))))))))</x:f>
      </x:c>
      <x:c r="F79" s="2"/>
      <x:c r="G79" s="2"/>
      <x:c r="H79" s="2"/>
    </x:row>
    <x:row r="80" ht="30" customHeight="1">
      <x:c r="A80" s="11"/>
      <x:c r="B80" s="12"/>
      <x:c r="C80" s="8"/>
      <x:c r="D80" s="14"/>
      <x:c r="E80" s="9" t="str">
        <x:f>IF(COUNTA(A80:D80)=0,"",IF(NOT(ISNUMBER(A80)),"Fecha no válida",IF(OR(A80&lt;DATE(2000,1,1),A80&gt;DATE(2099,12,31),A80&lt;&gt;INT(A80)),"Fecha no válida",IF(OR(B80="",B80&lt;&gt;TRIM(B80),ISNUMBER(SEARCH("~*",B80)),ISNUMBER(SEARCH("~?",B80)),ISNUMBER(SEARCH("~~",B80))),"Revisa número venta",IF(COUNTIFS('Ventas'!$B$10:$B$309,B80)=0,"Venta no encontrada",IF(COUNTIFS('Ventas'!$B$10:$B$309,B80,'Ventas'!$H$10:$H$309,"&lt;&gt;OK")&gt;0,"Revisar venta",IF(A80&lt;SUMIFS('Ventas'!$A$10:$A$309,'Ventas'!$B$10:$B$309,B80,'Ventas'!$I$10:$I$309,1),"Cobro anterior venta",IF(AND(C80&lt;&gt;"Efectivo",C80&lt;&gt;"Tarjeta",C80&lt;&gt;"Transferencia",C80&lt;&gt;"Otro"),"Elige forma de pago",IF(OR(NOT(ISNUMBER(D80)),D80&lt;=0),"Importe no válido","OK")))))))))</x:f>
      </x:c>
      <x:c r="F80" s="2"/>
      <x:c r="G80" s="2"/>
      <x:c r="H80" s="2"/>
    </x:row>
    <x:row r="81" ht="30" customHeight="1">
      <x:c r="A81" s="11"/>
      <x:c r="B81" s="12"/>
      <x:c r="C81" s="8"/>
      <x:c r="D81" s="14"/>
      <x:c r="E81" s="9" t="str">
        <x:f>IF(COUNTA(A81:D81)=0,"",IF(NOT(ISNUMBER(A81)),"Fecha no válida",IF(OR(A81&lt;DATE(2000,1,1),A81&gt;DATE(2099,12,31),A81&lt;&gt;INT(A81)),"Fecha no válida",IF(OR(B81="",B81&lt;&gt;TRIM(B81),ISNUMBER(SEARCH("~*",B81)),ISNUMBER(SEARCH("~?",B81)),ISNUMBER(SEARCH("~~",B81))),"Revisa número venta",IF(COUNTIFS('Ventas'!$B$10:$B$309,B81)=0,"Venta no encontrada",IF(COUNTIFS('Ventas'!$B$10:$B$309,B81,'Ventas'!$H$10:$H$309,"&lt;&gt;OK")&gt;0,"Revisar venta",IF(A81&lt;SUMIFS('Ventas'!$A$10:$A$309,'Ventas'!$B$10:$B$309,B81,'Ventas'!$I$10:$I$309,1),"Cobro anterior venta",IF(AND(C81&lt;&gt;"Efectivo",C81&lt;&gt;"Tarjeta",C81&lt;&gt;"Transferencia",C81&lt;&gt;"Otro"),"Elige forma de pago",IF(OR(NOT(ISNUMBER(D81)),D81&lt;=0),"Importe no válido","OK")))))))))</x:f>
      </x:c>
      <x:c r="F81" s="2"/>
      <x:c r="G81" s="2"/>
      <x:c r="H81" s="2"/>
    </x:row>
    <x:row r="82" ht="30" customHeight="1">
      <x:c r="A82" s="11"/>
      <x:c r="B82" s="12"/>
      <x:c r="C82" s="8"/>
      <x:c r="D82" s="14"/>
      <x:c r="E82" s="9" t="str">
        <x:f>IF(COUNTA(A82:D82)=0,"",IF(NOT(ISNUMBER(A82)),"Fecha no válida",IF(OR(A82&lt;DATE(2000,1,1),A82&gt;DATE(2099,12,31),A82&lt;&gt;INT(A82)),"Fecha no válida",IF(OR(B82="",B82&lt;&gt;TRIM(B82),ISNUMBER(SEARCH("~*",B82)),ISNUMBER(SEARCH("~?",B82)),ISNUMBER(SEARCH("~~",B82))),"Revisa número venta",IF(COUNTIFS('Ventas'!$B$10:$B$309,B82)=0,"Venta no encontrada",IF(COUNTIFS('Ventas'!$B$10:$B$309,B82,'Ventas'!$H$10:$H$309,"&lt;&gt;OK")&gt;0,"Revisar venta",IF(A82&lt;SUMIFS('Ventas'!$A$10:$A$309,'Ventas'!$B$10:$B$309,B82,'Ventas'!$I$10:$I$309,1),"Cobro anterior venta",IF(AND(C82&lt;&gt;"Efectivo",C82&lt;&gt;"Tarjeta",C82&lt;&gt;"Transferencia",C82&lt;&gt;"Otro"),"Elige forma de pago",IF(OR(NOT(ISNUMBER(D82)),D82&lt;=0),"Importe no válido","OK")))))))))</x:f>
      </x:c>
      <x:c r="F82" s="2"/>
      <x:c r="G82" s="2"/>
      <x:c r="H82" s="2"/>
    </x:row>
    <x:row r="83" ht="30" customHeight="1">
      <x:c r="A83" s="11"/>
      <x:c r="B83" s="12"/>
      <x:c r="C83" s="8"/>
      <x:c r="D83" s="14"/>
      <x:c r="E83" s="9" t="str">
        <x:f>IF(COUNTA(A83:D83)=0,"",IF(NOT(ISNUMBER(A83)),"Fecha no válida",IF(OR(A83&lt;DATE(2000,1,1),A83&gt;DATE(2099,12,31),A83&lt;&gt;INT(A83)),"Fecha no válida",IF(OR(B83="",B83&lt;&gt;TRIM(B83),ISNUMBER(SEARCH("~*",B83)),ISNUMBER(SEARCH("~?",B83)),ISNUMBER(SEARCH("~~",B83))),"Revisa número venta",IF(COUNTIFS('Ventas'!$B$10:$B$309,B83)=0,"Venta no encontrada",IF(COUNTIFS('Ventas'!$B$10:$B$309,B83,'Ventas'!$H$10:$H$309,"&lt;&gt;OK")&gt;0,"Revisar venta",IF(A83&lt;SUMIFS('Ventas'!$A$10:$A$309,'Ventas'!$B$10:$B$309,B83,'Ventas'!$I$10:$I$309,1),"Cobro anterior venta",IF(AND(C83&lt;&gt;"Efectivo",C83&lt;&gt;"Tarjeta",C83&lt;&gt;"Transferencia",C83&lt;&gt;"Otro"),"Elige forma de pago",IF(OR(NOT(ISNUMBER(D83)),D83&lt;=0),"Importe no válido","OK")))))))))</x:f>
      </x:c>
      <x:c r="F83" s="2"/>
      <x:c r="G83" s="2"/>
      <x:c r="H83" s="2"/>
    </x:row>
    <x:row r="84" ht="30" customHeight="1">
      <x:c r="A84" s="11"/>
      <x:c r="B84" s="12"/>
      <x:c r="C84" s="8"/>
      <x:c r="D84" s="14"/>
      <x:c r="E84" s="9" t="str">
        <x:f>IF(COUNTA(A84:D84)=0,"",IF(NOT(ISNUMBER(A84)),"Fecha no válida",IF(OR(A84&lt;DATE(2000,1,1),A84&gt;DATE(2099,12,31),A84&lt;&gt;INT(A84)),"Fecha no válida",IF(OR(B84="",B84&lt;&gt;TRIM(B84),ISNUMBER(SEARCH("~*",B84)),ISNUMBER(SEARCH("~?",B84)),ISNUMBER(SEARCH("~~",B84))),"Revisa número venta",IF(COUNTIFS('Ventas'!$B$10:$B$309,B84)=0,"Venta no encontrada",IF(COUNTIFS('Ventas'!$B$10:$B$309,B84,'Ventas'!$H$10:$H$309,"&lt;&gt;OK")&gt;0,"Revisar venta",IF(A84&lt;SUMIFS('Ventas'!$A$10:$A$309,'Ventas'!$B$10:$B$309,B84,'Ventas'!$I$10:$I$309,1),"Cobro anterior venta",IF(AND(C84&lt;&gt;"Efectivo",C84&lt;&gt;"Tarjeta",C84&lt;&gt;"Transferencia",C84&lt;&gt;"Otro"),"Elige forma de pago",IF(OR(NOT(ISNUMBER(D84)),D84&lt;=0),"Importe no válido","OK")))))))))</x:f>
      </x:c>
      <x:c r="F84" s="2"/>
      <x:c r="G84" s="2"/>
      <x:c r="H84" s="2"/>
    </x:row>
    <x:row r="85" ht="30" customHeight="1">
      <x:c r="A85" s="11"/>
      <x:c r="B85" s="12"/>
      <x:c r="C85" s="8"/>
      <x:c r="D85" s="14"/>
      <x:c r="E85" s="9" t="str">
        <x:f>IF(COUNTA(A85:D85)=0,"",IF(NOT(ISNUMBER(A85)),"Fecha no válida",IF(OR(A85&lt;DATE(2000,1,1),A85&gt;DATE(2099,12,31),A85&lt;&gt;INT(A85)),"Fecha no válida",IF(OR(B85="",B85&lt;&gt;TRIM(B85),ISNUMBER(SEARCH("~*",B85)),ISNUMBER(SEARCH("~?",B85)),ISNUMBER(SEARCH("~~",B85))),"Revisa número venta",IF(COUNTIFS('Ventas'!$B$10:$B$309,B85)=0,"Venta no encontrada",IF(COUNTIFS('Ventas'!$B$10:$B$309,B85,'Ventas'!$H$10:$H$309,"&lt;&gt;OK")&gt;0,"Revisar venta",IF(A85&lt;SUMIFS('Ventas'!$A$10:$A$309,'Ventas'!$B$10:$B$309,B85,'Ventas'!$I$10:$I$309,1),"Cobro anterior venta",IF(AND(C85&lt;&gt;"Efectivo",C85&lt;&gt;"Tarjeta",C85&lt;&gt;"Transferencia",C85&lt;&gt;"Otro"),"Elige forma de pago",IF(OR(NOT(ISNUMBER(D85)),D85&lt;=0),"Importe no válido","OK")))))))))</x:f>
      </x:c>
      <x:c r="F85" s="2"/>
      <x:c r="G85" s="2"/>
      <x:c r="H85" s="2"/>
    </x:row>
    <x:row r="86" ht="30" customHeight="1">
      <x:c r="A86" s="11"/>
      <x:c r="B86" s="12"/>
      <x:c r="C86" s="8"/>
      <x:c r="D86" s="14"/>
      <x:c r="E86" s="9" t="str">
        <x:f>IF(COUNTA(A86:D86)=0,"",IF(NOT(ISNUMBER(A86)),"Fecha no válida",IF(OR(A86&lt;DATE(2000,1,1),A86&gt;DATE(2099,12,31),A86&lt;&gt;INT(A86)),"Fecha no válida",IF(OR(B86="",B86&lt;&gt;TRIM(B86),ISNUMBER(SEARCH("~*",B86)),ISNUMBER(SEARCH("~?",B86)),ISNUMBER(SEARCH("~~",B86))),"Revisa número venta",IF(COUNTIFS('Ventas'!$B$10:$B$309,B86)=0,"Venta no encontrada",IF(COUNTIFS('Ventas'!$B$10:$B$309,B86,'Ventas'!$H$10:$H$309,"&lt;&gt;OK")&gt;0,"Revisar venta",IF(A86&lt;SUMIFS('Ventas'!$A$10:$A$309,'Ventas'!$B$10:$B$309,B86,'Ventas'!$I$10:$I$309,1),"Cobro anterior venta",IF(AND(C86&lt;&gt;"Efectivo",C86&lt;&gt;"Tarjeta",C86&lt;&gt;"Transferencia",C86&lt;&gt;"Otro"),"Elige forma de pago",IF(OR(NOT(ISNUMBER(D86)),D86&lt;=0),"Importe no válido","OK")))))))))</x:f>
      </x:c>
      <x:c r="F86" s="2"/>
      <x:c r="G86" s="2"/>
      <x:c r="H86" s="2"/>
    </x:row>
    <x:row r="87" ht="30" customHeight="1">
      <x:c r="A87" s="11"/>
      <x:c r="B87" s="12"/>
      <x:c r="C87" s="8"/>
      <x:c r="D87" s="14"/>
      <x:c r="E87" s="9" t="str">
        <x:f>IF(COUNTA(A87:D87)=0,"",IF(NOT(ISNUMBER(A87)),"Fecha no válida",IF(OR(A87&lt;DATE(2000,1,1),A87&gt;DATE(2099,12,31),A87&lt;&gt;INT(A87)),"Fecha no válida",IF(OR(B87="",B87&lt;&gt;TRIM(B87),ISNUMBER(SEARCH("~*",B87)),ISNUMBER(SEARCH("~?",B87)),ISNUMBER(SEARCH("~~",B87))),"Revisa número venta",IF(COUNTIFS('Ventas'!$B$10:$B$309,B87)=0,"Venta no encontrada",IF(COUNTIFS('Ventas'!$B$10:$B$309,B87,'Ventas'!$H$10:$H$309,"&lt;&gt;OK")&gt;0,"Revisar venta",IF(A87&lt;SUMIFS('Ventas'!$A$10:$A$309,'Ventas'!$B$10:$B$309,B87,'Ventas'!$I$10:$I$309,1),"Cobro anterior venta",IF(AND(C87&lt;&gt;"Efectivo",C87&lt;&gt;"Tarjeta",C87&lt;&gt;"Transferencia",C87&lt;&gt;"Otro"),"Elige forma de pago",IF(OR(NOT(ISNUMBER(D87)),D87&lt;=0),"Importe no válido","OK")))))))))</x:f>
      </x:c>
      <x:c r="F87" s="2"/>
      <x:c r="G87" s="2"/>
      <x:c r="H87" s="2"/>
    </x:row>
    <x:row r="88" ht="30" customHeight="1">
      <x:c r="A88" s="11"/>
      <x:c r="B88" s="12"/>
      <x:c r="C88" s="8"/>
      <x:c r="D88" s="14"/>
      <x:c r="E88" s="9" t="str">
        <x:f>IF(COUNTA(A88:D88)=0,"",IF(NOT(ISNUMBER(A88)),"Fecha no válida",IF(OR(A88&lt;DATE(2000,1,1),A88&gt;DATE(2099,12,31),A88&lt;&gt;INT(A88)),"Fecha no válida",IF(OR(B88="",B88&lt;&gt;TRIM(B88),ISNUMBER(SEARCH("~*",B88)),ISNUMBER(SEARCH("~?",B88)),ISNUMBER(SEARCH("~~",B88))),"Revisa número venta",IF(COUNTIFS('Ventas'!$B$10:$B$309,B88)=0,"Venta no encontrada",IF(COUNTIFS('Ventas'!$B$10:$B$309,B88,'Ventas'!$H$10:$H$309,"&lt;&gt;OK")&gt;0,"Revisar venta",IF(A88&lt;SUMIFS('Ventas'!$A$10:$A$309,'Ventas'!$B$10:$B$309,B88,'Ventas'!$I$10:$I$309,1),"Cobro anterior venta",IF(AND(C88&lt;&gt;"Efectivo",C88&lt;&gt;"Tarjeta",C88&lt;&gt;"Transferencia",C88&lt;&gt;"Otro"),"Elige forma de pago",IF(OR(NOT(ISNUMBER(D88)),D88&lt;=0),"Importe no válido","OK")))))))))</x:f>
      </x:c>
      <x:c r="F88" s="2"/>
      <x:c r="G88" s="2"/>
      <x:c r="H88" s="2"/>
    </x:row>
    <x:row r="89" ht="30" customHeight="1">
      <x:c r="A89" s="11"/>
      <x:c r="B89" s="12"/>
      <x:c r="C89" s="8"/>
      <x:c r="D89" s="14"/>
      <x:c r="E89" s="9" t="str">
        <x:f>IF(COUNTA(A89:D89)=0,"",IF(NOT(ISNUMBER(A89)),"Fecha no válida",IF(OR(A89&lt;DATE(2000,1,1),A89&gt;DATE(2099,12,31),A89&lt;&gt;INT(A89)),"Fecha no válida",IF(OR(B89="",B89&lt;&gt;TRIM(B89),ISNUMBER(SEARCH("~*",B89)),ISNUMBER(SEARCH("~?",B89)),ISNUMBER(SEARCH("~~",B89))),"Revisa número venta",IF(COUNTIFS('Ventas'!$B$10:$B$309,B89)=0,"Venta no encontrada",IF(COUNTIFS('Ventas'!$B$10:$B$309,B89,'Ventas'!$H$10:$H$309,"&lt;&gt;OK")&gt;0,"Revisar venta",IF(A89&lt;SUMIFS('Ventas'!$A$10:$A$309,'Ventas'!$B$10:$B$309,B89,'Ventas'!$I$10:$I$309,1),"Cobro anterior venta",IF(AND(C89&lt;&gt;"Efectivo",C89&lt;&gt;"Tarjeta",C89&lt;&gt;"Transferencia",C89&lt;&gt;"Otro"),"Elige forma de pago",IF(OR(NOT(ISNUMBER(D89)),D89&lt;=0),"Importe no válido","OK")))))))))</x:f>
      </x:c>
      <x:c r="F89" s="2"/>
      <x:c r="G89" s="2"/>
      <x:c r="H89" s="2"/>
    </x:row>
    <x:row r="90" ht="30" customHeight="1">
      <x:c r="A90" s="11"/>
      <x:c r="B90" s="12"/>
      <x:c r="C90" s="8"/>
      <x:c r="D90" s="14"/>
      <x:c r="E90" s="9" t="str">
        <x:f>IF(COUNTA(A90:D90)=0,"",IF(NOT(ISNUMBER(A90)),"Fecha no válida",IF(OR(A90&lt;DATE(2000,1,1),A90&gt;DATE(2099,12,31),A90&lt;&gt;INT(A90)),"Fecha no válida",IF(OR(B90="",B90&lt;&gt;TRIM(B90),ISNUMBER(SEARCH("~*",B90)),ISNUMBER(SEARCH("~?",B90)),ISNUMBER(SEARCH("~~",B90))),"Revisa número venta",IF(COUNTIFS('Ventas'!$B$10:$B$309,B90)=0,"Venta no encontrada",IF(COUNTIFS('Ventas'!$B$10:$B$309,B90,'Ventas'!$H$10:$H$309,"&lt;&gt;OK")&gt;0,"Revisar venta",IF(A90&lt;SUMIFS('Ventas'!$A$10:$A$309,'Ventas'!$B$10:$B$309,B90,'Ventas'!$I$10:$I$309,1),"Cobro anterior venta",IF(AND(C90&lt;&gt;"Efectivo",C90&lt;&gt;"Tarjeta",C90&lt;&gt;"Transferencia",C90&lt;&gt;"Otro"),"Elige forma de pago",IF(OR(NOT(ISNUMBER(D90)),D90&lt;=0),"Importe no válido","OK")))))))))</x:f>
      </x:c>
      <x:c r="F90" s="2"/>
      <x:c r="G90" s="2"/>
      <x:c r="H90" s="2"/>
    </x:row>
    <x:row r="91" ht="30" customHeight="1">
      <x:c r="A91" s="11"/>
      <x:c r="B91" s="12"/>
      <x:c r="C91" s="8"/>
      <x:c r="D91" s="14"/>
      <x:c r="E91" s="9" t="str">
        <x:f>IF(COUNTA(A91:D91)=0,"",IF(NOT(ISNUMBER(A91)),"Fecha no válida",IF(OR(A91&lt;DATE(2000,1,1),A91&gt;DATE(2099,12,31),A91&lt;&gt;INT(A91)),"Fecha no válida",IF(OR(B91="",B91&lt;&gt;TRIM(B91),ISNUMBER(SEARCH("~*",B91)),ISNUMBER(SEARCH("~?",B91)),ISNUMBER(SEARCH("~~",B91))),"Revisa número venta",IF(COUNTIFS('Ventas'!$B$10:$B$309,B91)=0,"Venta no encontrada",IF(COUNTIFS('Ventas'!$B$10:$B$309,B91,'Ventas'!$H$10:$H$309,"&lt;&gt;OK")&gt;0,"Revisar venta",IF(A91&lt;SUMIFS('Ventas'!$A$10:$A$309,'Ventas'!$B$10:$B$309,B91,'Ventas'!$I$10:$I$309,1),"Cobro anterior venta",IF(AND(C91&lt;&gt;"Efectivo",C91&lt;&gt;"Tarjeta",C91&lt;&gt;"Transferencia",C91&lt;&gt;"Otro"),"Elige forma de pago",IF(OR(NOT(ISNUMBER(D91)),D91&lt;=0),"Importe no válido","OK")))))))))</x:f>
      </x:c>
      <x:c r="F91" s="2"/>
      <x:c r="G91" s="2"/>
      <x:c r="H91" s="2"/>
    </x:row>
    <x:row r="92" ht="30" customHeight="1">
      <x:c r="A92" s="11"/>
      <x:c r="B92" s="12"/>
      <x:c r="C92" s="8"/>
      <x:c r="D92" s="14"/>
      <x:c r="E92" s="9" t="str">
        <x:f>IF(COUNTA(A92:D92)=0,"",IF(NOT(ISNUMBER(A92)),"Fecha no válida",IF(OR(A92&lt;DATE(2000,1,1),A92&gt;DATE(2099,12,31),A92&lt;&gt;INT(A92)),"Fecha no válida",IF(OR(B92="",B92&lt;&gt;TRIM(B92),ISNUMBER(SEARCH("~*",B92)),ISNUMBER(SEARCH("~?",B92)),ISNUMBER(SEARCH("~~",B92))),"Revisa número venta",IF(COUNTIFS('Ventas'!$B$10:$B$309,B92)=0,"Venta no encontrada",IF(COUNTIFS('Ventas'!$B$10:$B$309,B92,'Ventas'!$H$10:$H$309,"&lt;&gt;OK")&gt;0,"Revisar venta",IF(A92&lt;SUMIFS('Ventas'!$A$10:$A$309,'Ventas'!$B$10:$B$309,B92,'Ventas'!$I$10:$I$309,1),"Cobro anterior venta",IF(AND(C92&lt;&gt;"Efectivo",C92&lt;&gt;"Tarjeta",C92&lt;&gt;"Transferencia",C92&lt;&gt;"Otro"),"Elige forma de pago",IF(OR(NOT(ISNUMBER(D92)),D92&lt;=0),"Importe no válido","OK")))))))))</x:f>
      </x:c>
      <x:c r="F92" s="2"/>
      <x:c r="G92" s="2"/>
      <x:c r="H92" s="2"/>
    </x:row>
    <x:row r="93" ht="30" customHeight="1">
      <x:c r="A93" s="11"/>
      <x:c r="B93" s="12"/>
      <x:c r="C93" s="8"/>
      <x:c r="D93" s="14"/>
      <x:c r="E93" s="9" t="str">
        <x:f>IF(COUNTA(A93:D93)=0,"",IF(NOT(ISNUMBER(A93)),"Fecha no válida",IF(OR(A93&lt;DATE(2000,1,1),A93&gt;DATE(2099,12,31),A93&lt;&gt;INT(A93)),"Fecha no válida",IF(OR(B93="",B93&lt;&gt;TRIM(B93),ISNUMBER(SEARCH("~*",B93)),ISNUMBER(SEARCH("~?",B93)),ISNUMBER(SEARCH("~~",B93))),"Revisa número venta",IF(COUNTIFS('Ventas'!$B$10:$B$309,B93)=0,"Venta no encontrada",IF(COUNTIFS('Ventas'!$B$10:$B$309,B93,'Ventas'!$H$10:$H$309,"&lt;&gt;OK")&gt;0,"Revisar venta",IF(A93&lt;SUMIFS('Ventas'!$A$10:$A$309,'Ventas'!$B$10:$B$309,B93,'Ventas'!$I$10:$I$309,1),"Cobro anterior venta",IF(AND(C93&lt;&gt;"Efectivo",C93&lt;&gt;"Tarjeta",C93&lt;&gt;"Transferencia",C93&lt;&gt;"Otro"),"Elige forma de pago",IF(OR(NOT(ISNUMBER(D93)),D93&lt;=0),"Importe no válido","OK")))))))))</x:f>
      </x:c>
      <x:c r="F93" s="2"/>
      <x:c r="G93" s="2"/>
      <x:c r="H93" s="2"/>
    </x:row>
    <x:row r="94" ht="30" customHeight="1">
      <x:c r="A94" s="11"/>
      <x:c r="B94" s="12"/>
      <x:c r="C94" s="8"/>
      <x:c r="D94" s="14"/>
      <x:c r="E94" s="9" t="str">
        <x:f>IF(COUNTA(A94:D94)=0,"",IF(NOT(ISNUMBER(A94)),"Fecha no válida",IF(OR(A94&lt;DATE(2000,1,1),A94&gt;DATE(2099,12,31),A94&lt;&gt;INT(A94)),"Fecha no válida",IF(OR(B94="",B94&lt;&gt;TRIM(B94),ISNUMBER(SEARCH("~*",B94)),ISNUMBER(SEARCH("~?",B94)),ISNUMBER(SEARCH("~~",B94))),"Revisa número venta",IF(COUNTIFS('Ventas'!$B$10:$B$309,B94)=0,"Venta no encontrada",IF(COUNTIFS('Ventas'!$B$10:$B$309,B94,'Ventas'!$H$10:$H$309,"&lt;&gt;OK")&gt;0,"Revisar venta",IF(A94&lt;SUMIFS('Ventas'!$A$10:$A$309,'Ventas'!$B$10:$B$309,B94,'Ventas'!$I$10:$I$309,1),"Cobro anterior venta",IF(AND(C94&lt;&gt;"Efectivo",C94&lt;&gt;"Tarjeta",C94&lt;&gt;"Transferencia",C94&lt;&gt;"Otro"),"Elige forma de pago",IF(OR(NOT(ISNUMBER(D94)),D94&lt;=0),"Importe no válido","OK")))))))))</x:f>
      </x:c>
      <x:c r="F94" s="2"/>
      <x:c r="G94" s="2"/>
      <x:c r="H94" s="2"/>
    </x:row>
    <x:row r="95" ht="30" customHeight="1">
      <x:c r="A95" s="11"/>
      <x:c r="B95" s="12"/>
      <x:c r="C95" s="8"/>
      <x:c r="D95" s="14"/>
      <x:c r="E95" s="9" t="str">
        <x:f>IF(COUNTA(A95:D95)=0,"",IF(NOT(ISNUMBER(A95)),"Fecha no válida",IF(OR(A95&lt;DATE(2000,1,1),A95&gt;DATE(2099,12,31),A95&lt;&gt;INT(A95)),"Fecha no válida",IF(OR(B95="",B95&lt;&gt;TRIM(B95),ISNUMBER(SEARCH("~*",B95)),ISNUMBER(SEARCH("~?",B95)),ISNUMBER(SEARCH("~~",B95))),"Revisa número venta",IF(COUNTIFS('Ventas'!$B$10:$B$309,B95)=0,"Venta no encontrada",IF(COUNTIFS('Ventas'!$B$10:$B$309,B95,'Ventas'!$H$10:$H$309,"&lt;&gt;OK")&gt;0,"Revisar venta",IF(A95&lt;SUMIFS('Ventas'!$A$10:$A$309,'Ventas'!$B$10:$B$309,B95,'Ventas'!$I$10:$I$309,1),"Cobro anterior venta",IF(AND(C95&lt;&gt;"Efectivo",C95&lt;&gt;"Tarjeta",C95&lt;&gt;"Transferencia",C95&lt;&gt;"Otro"),"Elige forma de pago",IF(OR(NOT(ISNUMBER(D95)),D95&lt;=0),"Importe no válido","OK")))))))))</x:f>
      </x:c>
      <x:c r="F95" s="2"/>
      <x:c r="G95" s="2"/>
      <x:c r="H95" s="2"/>
    </x:row>
    <x:row r="96" ht="30" customHeight="1">
      <x:c r="A96" s="11"/>
      <x:c r="B96" s="12"/>
      <x:c r="C96" s="8"/>
      <x:c r="D96" s="14"/>
      <x:c r="E96" s="9" t="str">
        <x:f>IF(COUNTA(A96:D96)=0,"",IF(NOT(ISNUMBER(A96)),"Fecha no válida",IF(OR(A96&lt;DATE(2000,1,1),A96&gt;DATE(2099,12,31),A96&lt;&gt;INT(A96)),"Fecha no válida",IF(OR(B96="",B96&lt;&gt;TRIM(B96),ISNUMBER(SEARCH("~*",B96)),ISNUMBER(SEARCH("~?",B96)),ISNUMBER(SEARCH("~~",B96))),"Revisa número venta",IF(COUNTIFS('Ventas'!$B$10:$B$309,B96)=0,"Venta no encontrada",IF(COUNTIFS('Ventas'!$B$10:$B$309,B96,'Ventas'!$H$10:$H$309,"&lt;&gt;OK")&gt;0,"Revisar venta",IF(A96&lt;SUMIFS('Ventas'!$A$10:$A$309,'Ventas'!$B$10:$B$309,B96,'Ventas'!$I$10:$I$309,1),"Cobro anterior venta",IF(AND(C96&lt;&gt;"Efectivo",C96&lt;&gt;"Tarjeta",C96&lt;&gt;"Transferencia",C96&lt;&gt;"Otro"),"Elige forma de pago",IF(OR(NOT(ISNUMBER(D96)),D96&lt;=0),"Importe no válido","OK")))))))))</x:f>
      </x:c>
      <x:c r="F96" s="2"/>
      <x:c r="G96" s="2"/>
      <x:c r="H96" s="2"/>
    </x:row>
    <x:row r="97" ht="30" customHeight="1">
      <x:c r="A97" s="11"/>
      <x:c r="B97" s="12"/>
      <x:c r="C97" s="8"/>
      <x:c r="D97" s="14"/>
      <x:c r="E97" s="9" t="str">
        <x:f>IF(COUNTA(A97:D97)=0,"",IF(NOT(ISNUMBER(A97)),"Fecha no válida",IF(OR(A97&lt;DATE(2000,1,1),A97&gt;DATE(2099,12,31),A97&lt;&gt;INT(A97)),"Fecha no válida",IF(OR(B97="",B97&lt;&gt;TRIM(B97),ISNUMBER(SEARCH("~*",B97)),ISNUMBER(SEARCH("~?",B97)),ISNUMBER(SEARCH("~~",B97))),"Revisa número venta",IF(COUNTIFS('Ventas'!$B$10:$B$309,B97)=0,"Venta no encontrada",IF(COUNTIFS('Ventas'!$B$10:$B$309,B97,'Ventas'!$H$10:$H$309,"&lt;&gt;OK")&gt;0,"Revisar venta",IF(A97&lt;SUMIFS('Ventas'!$A$10:$A$309,'Ventas'!$B$10:$B$309,B97,'Ventas'!$I$10:$I$309,1),"Cobro anterior venta",IF(AND(C97&lt;&gt;"Efectivo",C97&lt;&gt;"Tarjeta",C97&lt;&gt;"Transferencia",C97&lt;&gt;"Otro"),"Elige forma de pago",IF(OR(NOT(ISNUMBER(D97)),D97&lt;=0),"Importe no válido","OK")))))))))</x:f>
      </x:c>
      <x:c r="F97" s="2"/>
      <x:c r="G97" s="2"/>
      <x:c r="H97" s="2"/>
    </x:row>
    <x:row r="98" ht="30" customHeight="1">
      <x:c r="A98" s="11"/>
      <x:c r="B98" s="12"/>
      <x:c r="C98" s="8"/>
      <x:c r="D98" s="14"/>
      <x:c r="E98" s="9" t="str">
        <x:f>IF(COUNTA(A98:D98)=0,"",IF(NOT(ISNUMBER(A98)),"Fecha no válida",IF(OR(A98&lt;DATE(2000,1,1),A98&gt;DATE(2099,12,31),A98&lt;&gt;INT(A98)),"Fecha no válida",IF(OR(B98="",B98&lt;&gt;TRIM(B98),ISNUMBER(SEARCH("~*",B98)),ISNUMBER(SEARCH("~?",B98)),ISNUMBER(SEARCH("~~",B98))),"Revisa número venta",IF(COUNTIFS('Ventas'!$B$10:$B$309,B98)=0,"Venta no encontrada",IF(COUNTIFS('Ventas'!$B$10:$B$309,B98,'Ventas'!$H$10:$H$309,"&lt;&gt;OK")&gt;0,"Revisar venta",IF(A98&lt;SUMIFS('Ventas'!$A$10:$A$309,'Ventas'!$B$10:$B$309,B98,'Ventas'!$I$10:$I$309,1),"Cobro anterior venta",IF(AND(C98&lt;&gt;"Efectivo",C98&lt;&gt;"Tarjeta",C98&lt;&gt;"Transferencia",C98&lt;&gt;"Otro"),"Elige forma de pago",IF(OR(NOT(ISNUMBER(D98)),D98&lt;=0),"Importe no válido","OK")))))))))</x:f>
      </x:c>
      <x:c r="F98" s="2"/>
      <x:c r="G98" s="2"/>
      <x:c r="H98" s="2"/>
    </x:row>
    <x:row r="99" ht="30" customHeight="1">
      <x:c r="A99" s="11"/>
      <x:c r="B99" s="12"/>
      <x:c r="C99" s="8"/>
      <x:c r="D99" s="14"/>
      <x:c r="E99" s="9" t="str">
        <x:f>IF(COUNTA(A99:D99)=0,"",IF(NOT(ISNUMBER(A99)),"Fecha no válida",IF(OR(A99&lt;DATE(2000,1,1),A99&gt;DATE(2099,12,31),A99&lt;&gt;INT(A99)),"Fecha no válida",IF(OR(B99="",B99&lt;&gt;TRIM(B99),ISNUMBER(SEARCH("~*",B99)),ISNUMBER(SEARCH("~?",B99)),ISNUMBER(SEARCH("~~",B99))),"Revisa número venta",IF(COUNTIFS('Ventas'!$B$10:$B$309,B99)=0,"Venta no encontrada",IF(COUNTIFS('Ventas'!$B$10:$B$309,B99,'Ventas'!$H$10:$H$309,"&lt;&gt;OK")&gt;0,"Revisar venta",IF(A99&lt;SUMIFS('Ventas'!$A$10:$A$309,'Ventas'!$B$10:$B$309,B99,'Ventas'!$I$10:$I$309,1),"Cobro anterior venta",IF(AND(C99&lt;&gt;"Efectivo",C99&lt;&gt;"Tarjeta",C99&lt;&gt;"Transferencia",C99&lt;&gt;"Otro"),"Elige forma de pago",IF(OR(NOT(ISNUMBER(D99)),D99&lt;=0),"Importe no válido","OK")))))))))</x:f>
      </x:c>
      <x:c r="F99" s="2"/>
      <x:c r="G99" s="2"/>
      <x:c r="H99" s="2"/>
    </x:row>
    <x:row r="100" ht="30" customHeight="1">
      <x:c r="A100" s="11"/>
      <x:c r="B100" s="12"/>
      <x:c r="C100" s="8"/>
      <x:c r="D100" s="14"/>
      <x:c r="E100" s="9" t="str">
        <x:f>IF(COUNTA(A100:D100)=0,"",IF(NOT(ISNUMBER(A100)),"Fecha no válida",IF(OR(A100&lt;DATE(2000,1,1),A100&gt;DATE(2099,12,31),A100&lt;&gt;INT(A100)),"Fecha no válida",IF(OR(B100="",B100&lt;&gt;TRIM(B100),ISNUMBER(SEARCH("~*",B100)),ISNUMBER(SEARCH("~?",B100)),ISNUMBER(SEARCH("~~",B100))),"Revisa número venta",IF(COUNTIFS('Ventas'!$B$10:$B$309,B100)=0,"Venta no encontrada",IF(COUNTIFS('Ventas'!$B$10:$B$309,B100,'Ventas'!$H$10:$H$309,"&lt;&gt;OK")&gt;0,"Revisar venta",IF(A100&lt;SUMIFS('Ventas'!$A$10:$A$309,'Ventas'!$B$10:$B$309,B100,'Ventas'!$I$10:$I$309,1),"Cobro anterior venta",IF(AND(C100&lt;&gt;"Efectivo",C100&lt;&gt;"Tarjeta",C100&lt;&gt;"Transferencia",C100&lt;&gt;"Otro"),"Elige forma de pago",IF(OR(NOT(ISNUMBER(D100)),D100&lt;=0),"Importe no válido","OK")))))))))</x:f>
      </x:c>
      <x:c r="F100" s="2"/>
      <x:c r="G100" s="2"/>
      <x:c r="H100" s="2"/>
    </x:row>
    <x:row r="101" ht="30" customHeight="1">
      <x:c r="A101" s="11"/>
      <x:c r="B101" s="12"/>
      <x:c r="C101" s="8"/>
      <x:c r="D101" s="14"/>
      <x:c r="E101" s="9" t="str">
        <x:f>IF(COUNTA(A101:D101)=0,"",IF(NOT(ISNUMBER(A101)),"Fecha no válida",IF(OR(A101&lt;DATE(2000,1,1),A101&gt;DATE(2099,12,31),A101&lt;&gt;INT(A101)),"Fecha no válida",IF(OR(B101="",B101&lt;&gt;TRIM(B101),ISNUMBER(SEARCH("~*",B101)),ISNUMBER(SEARCH("~?",B101)),ISNUMBER(SEARCH("~~",B101))),"Revisa número venta",IF(COUNTIFS('Ventas'!$B$10:$B$309,B101)=0,"Venta no encontrada",IF(COUNTIFS('Ventas'!$B$10:$B$309,B101,'Ventas'!$H$10:$H$309,"&lt;&gt;OK")&gt;0,"Revisar venta",IF(A101&lt;SUMIFS('Ventas'!$A$10:$A$309,'Ventas'!$B$10:$B$309,B101,'Ventas'!$I$10:$I$309,1),"Cobro anterior venta",IF(AND(C101&lt;&gt;"Efectivo",C101&lt;&gt;"Tarjeta",C101&lt;&gt;"Transferencia",C101&lt;&gt;"Otro"),"Elige forma de pago",IF(OR(NOT(ISNUMBER(D101)),D101&lt;=0),"Importe no válido","OK")))))))))</x:f>
      </x:c>
      <x:c r="F101" s="2"/>
      <x:c r="G101" s="2"/>
      <x:c r="H101" s="2"/>
    </x:row>
    <x:row r="102" ht="30" customHeight="1">
      <x:c r="A102" s="11"/>
      <x:c r="B102" s="12"/>
      <x:c r="C102" s="8"/>
      <x:c r="D102" s="14"/>
      <x:c r="E102" s="9" t="str">
        <x:f>IF(COUNTA(A102:D102)=0,"",IF(NOT(ISNUMBER(A102)),"Fecha no válida",IF(OR(A102&lt;DATE(2000,1,1),A102&gt;DATE(2099,12,31),A102&lt;&gt;INT(A102)),"Fecha no válida",IF(OR(B102="",B102&lt;&gt;TRIM(B102),ISNUMBER(SEARCH("~*",B102)),ISNUMBER(SEARCH("~?",B102)),ISNUMBER(SEARCH("~~",B102))),"Revisa número venta",IF(COUNTIFS('Ventas'!$B$10:$B$309,B102)=0,"Venta no encontrada",IF(COUNTIFS('Ventas'!$B$10:$B$309,B102,'Ventas'!$H$10:$H$309,"&lt;&gt;OK")&gt;0,"Revisar venta",IF(A102&lt;SUMIFS('Ventas'!$A$10:$A$309,'Ventas'!$B$10:$B$309,B102,'Ventas'!$I$10:$I$309,1),"Cobro anterior venta",IF(AND(C102&lt;&gt;"Efectivo",C102&lt;&gt;"Tarjeta",C102&lt;&gt;"Transferencia",C102&lt;&gt;"Otro"),"Elige forma de pago",IF(OR(NOT(ISNUMBER(D102)),D102&lt;=0),"Importe no válido","OK")))))))))</x:f>
      </x:c>
      <x:c r="F102" s="2"/>
      <x:c r="G102" s="2"/>
      <x:c r="H102" s="2"/>
    </x:row>
    <x:row r="103" ht="30" customHeight="1">
      <x:c r="A103" s="11"/>
      <x:c r="B103" s="12"/>
      <x:c r="C103" s="8"/>
      <x:c r="D103" s="14"/>
      <x:c r="E103" s="9" t="str">
        <x:f>IF(COUNTA(A103:D103)=0,"",IF(NOT(ISNUMBER(A103)),"Fecha no válida",IF(OR(A103&lt;DATE(2000,1,1),A103&gt;DATE(2099,12,31),A103&lt;&gt;INT(A103)),"Fecha no válida",IF(OR(B103="",B103&lt;&gt;TRIM(B103),ISNUMBER(SEARCH("~*",B103)),ISNUMBER(SEARCH("~?",B103)),ISNUMBER(SEARCH("~~",B103))),"Revisa número venta",IF(COUNTIFS('Ventas'!$B$10:$B$309,B103)=0,"Venta no encontrada",IF(COUNTIFS('Ventas'!$B$10:$B$309,B103,'Ventas'!$H$10:$H$309,"&lt;&gt;OK")&gt;0,"Revisar venta",IF(A103&lt;SUMIFS('Ventas'!$A$10:$A$309,'Ventas'!$B$10:$B$309,B103,'Ventas'!$I$10:$I$309,1),"Cobro anterior venta",IF(AND(C103&lt;&gt;"Efectivo",C103&lt;&gt;"Tarjeta",C103&lt;&gt;"Transferencia",C103&lt;&gt;"Otro"),"Elige forma de pago",IF(OR(NOT(ISNUMBER(D103)),D103&lt;=0),"Importe no válido","OK")))))))))</x:f>
      </x:c>
      <x:c r="F103" s="2"/>
      <x:c r="G103" s="2"/>
      <x:c r="H103" s="2"/>
    </x:row>
    <x:row r="104" ht="30" customHeight="1">
      <x:c r="A104" s="11"/>
      <x:c r="B104" s="12"/>
      <x:c r="C104" s="8"/>
      <x:c r="D104" s="14"/>
      <x:c r="E104" s="9" t="str">
        <x:f>IF(COUNTA(A104:D104)=0,"",IF(NOT(ISNUMBER(A104)),"Fecha no válida",IF(OR(A104&lt;DATE(2000,1,1),A104&gt;DATE(2099,12,31),A104&lt;&gt;INT(A104)),"Fecha no válida",IF(OR(B104="",B104&lt;&gt;TRIM(B104),ISNUMBER(SEARCH("~*",B104)),ISNUMBER(SEARCH("~?",B104)),ISNUMBER(SEARCH("~~",B104))),"Revisa número venta",IF(COUNTIFS('Ventas'!$B$10:$B$309,B104)=0,"Venta no encontrada",IF(COUNTIFS('Ventas'!$B$10:$B$309,B104,'Ventas'!$H$10:$H$309,"&lt;&gt;OK")&gt;0,"Revisar venta",IF(A104&lt;SUMIFS('Ventas'!$A$10:$A$309,'Ventas'!$B$10:$B$309,B104,'Ventas'!$I$10:$I$309,1),"Cobro anterior venta",IF(AND(C104&lt;&gt;"Efectivo",C104&lt;&gt;"Tarjeta",C104&lt;&gt;"Transferencia",C104&lt;&gt;"Otro"),"Elige forma de pago",IF(OR(NOT(ISNUMBER(D104)),D104&lt;=0),"Importe no válido","OK")))))))))</x:f>
      </x:c>
      <x:c r="F104" s="2"/>
      <x:c r="G104" s="2"/>
      <x:c r="H104" s="2"/>
    </x:row>
    <x:row r="105" ht="30" customHeight="1">
      <x:c r="A105" s="11"/>
      <x:c r="B105" s="12"/>
      <x:c r="C105" s="8"/>
      <x:c r="D105" s="14"/>
      <x:c r="E105" s="9" t="str">
        <x:f>IF(COUNTA(A105:D105)=0,"",IF(NOT(ISNUMBER(A105)),"Fecha no válida",IF(OR(A105&lt;DATE(2000,1,1),A105&gt;DATE(2099,12,31),A105&lt;&gt;INT(A105)),"Fecha no válida",IF(OR(B105="",B105&lt;&gt;TRIM(B105),ISNUMBER(SEARCH("~*",B105)),ISNUMBER(SEARCH("~?",B105)),ISNUMBER(SEARCH("~~",B105))),"Revisa número venta",IF(COUNTIFS('Ventas'!$B$10:$B$309,B105)=0,"Venta no encontrada",IF(COUNTIFS('Ventas'!$B$10:$B$309,B105,'Ventas'!$H$10:$H$309,"&lt;&gt;OK")&gt;0,"Revisar venta",IF(A105&lt;SUMIFS('Ventas'!$A$10:$A$309,'Ventas'!$B$10:$B$309,B105,'Ventas'!$I$10:$I$309,1),"Cobro anterior venta",IF(AND(C105&lt;&gt;"Efectivo",C105&lt;&gt;"Tarjeta",C105&lt;&gt;"Transferencia",C105&lt;&gt;"Otro"),"Elige forma de pago",IF(OR(NOT(ISNUMBER(D105)),D105&lt;=0),"Importe no válido","OK")))))))))</x:f>
      </x:c>
      <x:c r="F105" s="2"/>
      <x:c r="G105" s="2"/>
      <x:c r="H105" s="2"/>
    </x:row>
    <x:row r="106" ht="30" customHeight="1">
      <x:c r="A106" s="11"/>
      <x:c r="B106" s="12"/>
      <x:c r="C106" s="8"/>
      <x:c r="D106" s="14"/>
      <x:c r="E106" s="9" t="str">
        <x:f>IF(COUNTA(A106:D106)=0,"",IF(NOT(ISNUMBER(A106)),"Fecha no válida",IF(OR(A106&lt;DATE(2000,1,1),A106&gt;DATE(2099,12,31),A106&lt;&gt;INT(A106)),"Fecha no válida",IF(OR(B106="",B106&lt;&gt;TRIM(B106),ISNUMBER(SEARCH("~*",B106)),ISNUMBER(SEARCH("~?",B106)),ISNUMBER(SEARCH("~~",B106))),"Revisa número venta",IF(COUNTIFS('Ventas'!$B$10:$B$309,B106)=0,"Venta no encontrada",IF(COUNTIFS('Ventas'!$B$10:$B$309,B106,'Ventas'!$H$10:$H$309,"&lt;&gt;OK")&gt;0,"Revisar venta",IF(A106&lt;SUMIFS('Ventas'!$A$10:$A$309,'Ventas'!$B$10:$B$309,B106,'Ventas'!$I$10:$I$309,1),"Cobro anterior venta",IF(AND(C106&lt;&gt;"Efectivo",C106&lt;&gt;"Tarjeta",C106&lt;&gt;"Transferencia",C106&lt;&gt;"Otro"),"Elige forma de pago",IF(OR(NOT(ISNUMBER(D106)),D106&lt;=0),"Importe no válido","OK")))))))))</x:f>
      </x:c>
      <x:c r="F106" s="2"/>
      <x:c r="G106" s="2"/>
      <x:c r="H106" s="2"/>
    </x:row>
    <x:row r="107" ht="30" customHeight="1">
      <x:c r="A107" s="11"/>
      <x:c r="B107" s="12"/>
      <x:c r="C107" s="8"/>
      <x:c r="D107" s="14"/>
      <x:c r="E107" s="9" t="str">
        <x:f>IF(COUNTA(A107:D107)=0,"",IF(NOT(ISNUMBER(A107)),"Fecha no válida",IF(OR(A107&lt;DATE(2000,1,1),A107&gt;DATE(2099,12,31),A107&lt;&gt;INT(A107)),"Fecha no válida",IF(OR(B107="",B107&lt;&gt;TRIM(B107),ISNUMBER(SEARCH("~*",B107)),ISNUMBER(SEARCH("~?",B107)),ISNUMBER(SEARCH("~~",B107))),"Revisa número venta",IF(COUNTIFS('Ventas'!$B$10:$B$309,B107)=0,"Venta no encontrada",IF(COUNTIFS('Ventas'!$B$10:$B$309,B107,'Ventas'!$H$10:$H$309,"&lt;&gt;OK")&gt;0,"Revisar venta",IF(A107&lt;SUMIFS('Ventas'!$A$10:$A$309,'Ventas'!$B$10:$B$309,B107,'Ventas'!$I$10:$I$309,1),"Cobro anterior venta",IF(AND(C107&lt;&gt;"Efectivo",C107&lt;&gt;"Tarjeta",C107&lt;&gt;"Transferencia",C107&lt;&gt;"Otro"),"Elige forma de pago",IF(OR(NOT(ISNUMBER(D107)),D107&lt;=0),"Importe no válido","OK")))))))))</x:f>
      </x:c>
      <x:c r="F107" s="2"/>
      <x:c r="G107" s="2"/>
      <x:c r="H107" s="2"/>
    </x:row>
    <x:row r="108" ht="30" customHeight="1">
      <x:c r="A108" s="11"/>
      <x:c r="B108" s="12"/>
      <x:c r="C108" s="8"/>
      <x:c r="D108" s="14"/>
      <x:c r="E108" s="9" t="str">
        <x:f>IF(COUNTA(A108:D108)=0,"",IF(NOT(ISNUMBER(A108)),"Fecha no válida",IF(OR(A108&lt;DATE(2000,1,1),A108&gt;DATE(2099,12,31),A108&lt;&gt;INT(A108)),"Fecha no válida",IF(OR(B108="",B108&lt;&gt;TRIM(B108),ISNUMBER(SEARCH("~*",B108)),ISNUMBER(SEARCH("~?",B108)),ISNUMBER(SEARCH("~~",B108))),"Revisa número venta",IF(COUNTIFS('Ventas'!$B$10:$B$309,B108)=0,"Venta no encontrada",IF(COUNTIFS('Ventas'!$B$10:$B$309,B108,'Ventas'!$H$10:$H$309,"&lt;&gt;OK")&gt;0,"Revisar venta",IF(A108&lt;SUMIFS('Ventas'!$A$10:$A$309,'Ventas'!$B$10:$B$309,B108,'Ventas'!$I$10:$I$309,1),"Cobro anterior venta",IF(AND(C108&lt;&gt;"Efectivo",C108&lt;&gt;"Tarjeta",C108&lt;&gt;"Transferencia",C108&lt;&gt;"Otro"),"Elige forma de pago",IF(OR(NOT(ISNUMBER(D108)),D108&lt;=0),"Importe no válido","OK")))))))))</x:f>
      </x:c>
      <x:c r="F108" s="2"/>
      <x:c r="G108" s="2"/>
      <x:c r="H108" s="2"/>
    </x:row>
    <x:row r="109" ht="30" customHeight="1">
      <x:c r="A109" s="11"/>
      <x:c r="B109" s="12"/>
      <x:c r="C109" s="8"/>
      <x:c r="D109" s="14"/>
      <x:c r="E109" s="9" t="str">
        <x:f>IF(COUNTA(A109:D109)=0,"",IF(NOT(ISNUMBER(A109)),"Fecha no válida",IF(OR(A109&lt;DATE(2000,1,1),A109&gt;DATE(2099,12,31),A109&lt;&gt;INT(A109)),"Fecha no válida",IF(OR(B109="",B109&lt;&gt;TRIM(B109),ISNUMBER(SEARCH("~*",B109)),ISNUMBER(SEARCH("~?",B109)),ISNUMBER(SEARCH("~~",B109))),"Revisa número venta",IF(COUNTIFS('Ventas'!$B$10:$B$309,B109)=0,"Venta no encontrada",IF(COUNTIFS('Ventas'!$B$10:$B$309,B109,'Ventas'!$H$10:$H$309,"&lt;&gt;OK")&gt;0,"Revisar venta",IF(A109&lt;SUMIFS('Ventas'!$A$10:$A$309,'Ventas'!$B$10:$B$309,B109,'Ventas'!$I$10:$I$309,1),"Cobro anterior venta",IF(AND(C109&lt;&gt;"Efectivo",C109&lt;&gt;"Tarjeta",C109&lt;&gt;"Transferencia",C109&lt;&gt;"Otro"),"Elige forma de pago",IF(OR(NOT(ISNUMBER(D109)),D109&lt;=0),"Importe no válido","OK")))))))))</x:f>
      </x:c>
      <x:c r="F109" s="2"/>
      <x:c r="G109" s="2"/>
      <x:c r="H109" s="2"/>
    </x:row>
    <x:row r="110" ht="30" customHeight="1">
      <x:c r="A110" s="11"/>
      <x:c r="B110" s="12"/>
      <x:c r="C110" s="8"/>
      <x:c r="D110" s="14"/>
      <x:c r="E110" s="9" t="str">
        <x:f>IF(COUNTA(A110:D110)=0,"",IF(NOT(ISNUMBER(A110)),"Fecha no válida",IF(OR(A110&lt;DATE(2000,1,1),A110&gt;DATE(2099,12,31),A110&lt;&gt;INT(A110)),"Fecha no válida",IF(OR(B110="",B110&lt;&gt;TRIM(B110),ISNUMBER(SEARCH("~*",B110)),ISNUMBER(SEARCH("~?",B110)),ISNUMBER(SEARCH("~~",B110))),"Revisa número venta",IF(COUNTIFS('Ventas'!$B$10:$B$309,B110)=0,"Venta no encontrada",IF(COUNTIFS('Ventas'!$B$10:$B$309,B110,'Ventas'!$H$10:$H$309,"&lt;&gt;OK")&gt;0,"Revisar venta",IF(A110&lt;SUMIFS('Ventas'!$A$10:$A$309,'Ventas'!$B$10:$B$309,B110,'Ventas'!$I$10:$I$309,1),"Cobro anterior venta",IF(AND(C110&lt;&gt;"Efectivo",C110&lt;&gt;"Tarjeta",C110&lt;&gt;"Transferencia",C110&lt;&gt;"Otro"),"Elige forma de pago",IF(OR(NOT(ISNUMBER(D110)),D110&lt;=0),"Importe no válido","OK")))))))))</x:f>
      </x:c>
      <x:c r="F110" s="2"/>
      <x:c r="G110" s="2"/>
      <x:c r="H110" s="2"/>
    </x:row>
    <x:row r="111" ht="30" customHeight="1">
      <x:c r="A111" s="11"/>
      <x:c r="B111" s="12"/>
      <x:c r="C111" s="8"/>
      <x:c r="D111" s="14"/>
      <x:c r="E111" s="9" t="str">
        <x:f>IF(COUNTA(A111:D111)=0,"",IF(NOT(ISNUMBER(A111)),"Fecha no válida",IF(OR(A111&lt;DATE(2000,1,1),A111&gt;DATE(2099,12,31),A111&lt;&gt;INT(A111)),"Fecha no válida",IF(OR(B111="",B111&lt;&gt;TRIM(B111),ISNUMBER(SEARCH("~*",B111)),ISNUMBER(SEARCH("~?",B111)),ISNUMBER(SEARCH("~~",B111))),"Revisa número venta",IF(COUNTIFS('Ventas'!$B$10:$B$309,B111)=0,"Venta no encontrada",IF(COUNTIFS('Ventas'!$B$10:$B$309,B111,'Ventas'!$H$10:$H$309,"&lt;&gt;OK")&gt;0,"Revisar venta",IF(A111&lt;SUMIFS('Ventas'!$A$10:$A$309,'Ventas'!$B$10:$B$309,B111,'Ventas'!$I$10:$I$309,1),"Cobro anterior venta",IF(AND(C111&lt;&gt;"Efectivo",C111&lt;&gt;"Tarjeta",C111&lt;&gt;"Transferencia",C111&lt;&gt;"Otro"),"Elige forma de pago",IF(OR(NOT(ISNUMBER(D111)),D111&lt;=0),"Importe no válido","OK")))))))))</x:f>
      </x:c>
      <x:c r="F111" s="2"/>
      <x:c r="G111" s="2"/>
      <x:c r="H111" s="2"/>
    </x:row>
    <x:row r="112" ht="30" customHeight="1">
      <x:c r="A112" s="11"/>
      <x:c r="B112" s="12"/>
      <x:c r="C112" s="8"/>
      <x:c r="D112" s="14"/>
      <x:c r="E112" s="9" t="str">
        <x:f>IF(COUNTA(A112:D112)=0,"",IF(NOT(ISNUMBER(A112)),"Fecha no válida",IF(OR(A112&lt;DATE(2000,1,1),A112&gt;DATE(2099,12,31),A112&lt;&gt;INT(A112)),"Fecha no válida",IF(OR(B112="",B112&lt;&gt;TRIM(B112),ISNUMBER(SEARCH("~*",B112)),ISNUMBER(SEARCH("~?",B112)),ISNUMBER(SEARCH("~~",B112))),"Revisa número venta",IF(COUNTIFS('Ventas'!$B$10:$B$309,B112)=0,"Venta no encontrada",IF(COUNTIFS('Ventas'!$B$10:$B$309,B112,'Ventas'!$H$10:$H$309,"&lt;&gt;OK")&gt;0,"Revisar venta",IF(A112&lt;SUMIFS('Ventas'!$A$10:$A$309,'Ventas'!$B$10:$B$309,B112,'Ventas'!$I$10:$I$309,1),"Cobro anterior venta",IF(AND(C112&lt;&gt;"Efectivo",C112&lt;&gt;"Tarjeta",C112&lt;&gt;"Transferencia",C112&lt;&gt;"Otro"),"Elige forma de pago",IF(OR(NOT(ISNUMBER(D112)),D112&lt;=0),"Importe no válido","OK")))))))))</x:f>
      </x:c>
      <x:c r="F112" s="2"/>
      <x:c r="G112" s="2"/>
      <x:c r="H112" s="2"/>
    </x:row>
    <x:row r="113" ht="30" customHeight="1">
      <x:c r="A113" s="11"/>
      <x:c r="B113" s="12"/>
      <x:c r="C113" s="8"/>
      <x:c r="D113" s="14"/>
      <x:c r="E113" s="9" t="str">
        <x:f>IF(COUNTA(A113:D113)=0,"",IF(NOT(ISNUMBER(A113)),"Fecha no válida",IF(OR(A113&lt;DATE(2000,1,1),A113&gt;DATE(2099,12,31),A113&lt;&gt;INT(A113)),"Fecha no válida",IF(OR(B113="",B113&lt;&gt;TRIM(B113),ISNUMBER(SEARCH("~*",B113)),ISNUMBER(SEARCH("~?",B113)),ISNUMBER(SEARCH("~~",B113))),"Revisa número venta",IF(COUNTIFS('Ventas'!$B$10:$B$309,B113)=0,"Venta no encontrada",IF(COUNTIFS('Ventas'!$B$10:$B$309,B113,'Ventas'!$H$10:$H$309,"&lt;&gt;OK")&gt;0,"Revisar venta",IF(A113&lt;SUMIFS('Ventas'!$A$10:$A$309,'Ventas'!$B$10:$B$309,B113,'Ventas'!$I$10:$I$309,1),"Cobro anterior venta",IF(AND(C113&lt;&gt;"Efectivo",C113&lt;&gt;"Tarjeta",C113&lt;&gt;"Transferencia",C113&lt;&gt;"Otro"),"Elige forma de pago",IF(OR(NOT(ISNUMBER(D113)),D113&lt;=0),"Importe no válido","OK")))))))))</x:f>
      </x:c>
      <x:c r="F113" s="2"/>
      <x:c r="G113" s="2"/>
      <x:c r="H113" s="2"/>
    </x:row>
    <x:row r="114" ht="30" customHeight="1">
      <x:c r="A114" s="11"/>
      <x:c r="B114" s="12"/>
      <x:c r="C114" s="8"/>
      <x:c r="D114" s="14"/>
      <x:c r="E114" s="9" t="str">
        <x:f>IF(COUNTA(A114:D114)=0,"",IF(NOT(ISNUMBER(A114)),"Fecha no válida",IF(OR(A114&lt;DATE(2000,1,1),A114&gt;DATE(2099,12,31),A114&lt;&gt;INT(A114)),"Fecha no válida",IF(OR(B114="",B114&lt;&gt;TRIM(B114),ISNUMBER(SEARCH("~*",B114)),ISNUMBER(SEARCH("~?",B114)),ISNUMBER(SEARCH("~~",B114))),"Revisa número venta",IF(COUNTIFS('Ventas'!$B$10:$B$309,B114)=0,"Venta no encontrada",IF(COUNTIFS('Ventas'!$B$10:$B$309,B114,'Ventas'!$H$10:$H$309,"&lt;&gt;OK")&gt;0,"Revisar venta",IF(A114&lt;SUMIFS('Ventas'!$A$10:$A$309,'Ventas'!$B$10:$B$309,B114,'Ventas'!$I$10:$I$309,1),"Cobro anterior venta",IF(AND(C114&lt;&gt;"Efectivo",C114&lt;&gt;"Tarjeta",C114&lt;&gt;"Transferencia",C114&lt;&gt;"Otro"),"Elige forma de pago",IF(OR(NOT(ISNUMBER(D114)),D114&lt;=0),"Importe no válido","OK")))))))))</x:f>
      </x:c>
      <x:c r="F114" s="2"/>
      <x:c r="G114" s="2"/>
      <x:c r="H114" s="2"/>
    </x:row>
    <x:row r="115" ht="30" customHeight="1">
      <x:c r="A115" s="11"/>
      <x:c r="B115" s="12"/>
      <x:c r="C115" s="8"/>
      <x:c r="D115" s="14"/>
      <x:c r="E115" s="9" t="str">
        <x:f>IF(COUNTA(A115:D115)=0,"",IF(NOT(ISNUMBER(A115)),"Fecha no válida",IF(OR(A115&lt;DATE(2000,1,1),A115&gt;DATE(2099,12,31),A115&lt;&gt;INT(A115)),"Fecha no válida",IF(OR(B115="",B115&lt;&gt;TRIM(B115),ISNUMBER(SEARCH("~*",B115)),ISNUMBER(SEARCH("~?",B115)),ISNUMBER(SEARCH("~~",B115))),"Revisa número venta",IF(COUNTIFS('Ventas'!$B$10:$B$309,B115)=0,"Venta no encontrada",IF(COUNTIFS('Ventas'!$B$10:$B$309,B115,'Ventas'!$H$10:$H$309,"&lt;&gt;OK")&gt;0,"Revisar venta",IF(A115&lt;SUMIFS('Ventas'!$A$10:$A$309,'Ventas'!$B$10:$B$309,B115,'Ventas'!$I$10:$I$309,1),"Cobro anterior venta",IF(AND(C115&lt;&gt;"Efectivo",C115&lt;&gt;"Tarjeta",C115&lt;&gt;"Transferencia",C115&lt;&gt;"Otro"),"Elige forma de pago",IF(OR(NOT(ISNUMBER(D115)),D115&lt;=0),"Importe no válido","OK")))))))))</x:f>
      </x:c>
      <x:c r="F115" s="2"/>
      <x:c r="G115" s="2"/>
      <x:c r="H115" s="2"/>
    </x:row>
    <x:row r="116" ht="30" customHeight="1">
      <x:c r="A116" s="11"/>
      <x:c r="B116" s="12"/>
      <x:c r="C116" s="8"/>
      <x:c r="D116" s="14"/>
      <x:c r="E116" s="9" t="str">
        <x:f>IF(COUNTA(A116:D116)=0,"",IF(NOT(ISNUMBER(A116)),"Fecha no válida",IF(OR(A116&lt;DATE(2000,1,1),A116&gt;DATE(2099,12,31),A116&lt;&gt;INT(A116)),"Fecha no válida",IF(OR(B116="",B116&lt;&gt;TRIM(B116),ISNUMBER(SEARCH("~*",B116)),ISNUMBER(SEARCH("~?",B116)),ISNUMBER(SEARCH("~~",B116))),"Revisa número venta",IF(COUNTIFS('Ventas'!$B$10:$B$309,B116)=0,"Venta no encontrada",IF(COUNTIFS('Ventas'!$B$10:$B$309,B116,'Ventas'!$H$10:$H$309,"&lt;&gt;OK")&gt;0,"Revisar venta",IF(A116&lt;SUMIFS('Ventas'!$A$10:$A$309,'Ventas'!$B$10:$B$309,B116,'Ventas'!$I$10:$I$309,1),"Cobro anterior venta",IF(AND(C116&lt;&gt;"Efectivo",C116&lt;&gt;"Tarjeta",C116&lt;&gt;"Transferencia",C116&lt;&gt;"Otro"),"Elige forma de pago",IF(OR(NOT(ISNUMBER(D116)),D116&lt;=0),"Importe no válido","OK")))))))))</x:f>
      </x:c>
      <x:c r="F116" s="2"/>
      <x:c r="G116" s="2"/>
      <x:c r="H116" s="2"/>
    </x:row>
    <x:row r="117" ht="30" customHeight="1">
      <x:c r="A117" s="11"/>
      <x:c r="B117" s="12"/>
      <x:c r="C117" s="8"/>
      <x:c r="D117" s="14"/>
      <x:c r="E117" s="9" t="str">
        <x:f>IF(COUNTA(A117:D117)=0,"",IF(NOT(ISNUMBER(A117)),"Fecha no válida",IF(OR(A117&lt;DATE(2000,1,1),A117&gt;DATE(2099,12,31),A117&lt;&gt;INT(A117)),"Fecha no válida",IF(OR(B117="",B117&lt;&gt;TRIM(B117),ISNUMBER(SEARCH("~*",B117)),ISNUMBER(SEARCH("~?",B117)),ISNUMBER(SEARCH("~~",B117))),"Revisa número venta",IF(COUNTIFS('Ventas'!$B$10:$B$309,B117)=0,"Venta no encontrada",IF(COUNTIFS('Ventas'!$B$10:$B$309,B117,'Ventas'!$H$10:$H$309,"&lt;&gt;OK")&gt;0,"Revisar venta",IF(A117&lt;SUMIFS('Ventas'!$A$10:$A$309,'Ventas'!$B$10:$B$309,B117,'Ventas'!$I$10:$I$309,1),"Cobro anterior venta",IF(AND(C117&lt;&gt;"Efectivo",C117&lt;&gt;"Tarjeta",C117&lt;&gt;"Transferencia",C117&lt;&gt;"Otro"),"Elige forma de pago",IF(OR(NOT(ISNUMBER(D117)),D117&lt;=0),"Importe no válido","OK")))))))))</x:f>
      </x:c>
      <x:c r="F117" s="2"/>
      <x:c r="G117" s="2"/>
      <x:c r="H117" s="2"/>
    </x:row>
    <x:row r="118" ht="30" customHeight="1">
      <x:c r="A118" s="11"/>
      <x:c r="B118" s="12"/>
      <x:c r="C118" s="8"/>
      <x:c r="D118" s="14"/>
      <x:c r="E118" s="9" t="str">
        <x:f>IF(COUNTA(A118:D118)=0,"",IF(NOT(ISNUMBER(A118)),"Fecha no válida",IF(OR(A118&lt;DATE(2000,1,1),A118&gt;DATE(2099,12,31),A118&lt;&gt;INT(A118)),"Fecha no válida",IF(OR(B118="",B118&lt;&gt;TRIM(B118),ISNUMBER(SEARCH("~*",B118)),ISNUMBER(SEARCH("~?",B118)),ISNUMBER(SEARCH("~~",B118))),"Revisa número venta",IF(COUNTIFS('Ventas'!$B$10:$B$309,B118)=0,"Venta no encontrada",IF(COUNTIFS('Ventas'!$B$10:$B$309,B118,'Ventas'!$H$10:$H$309,"&lt;&gt;OK")&gt;0,"Revisar venta",IF(A118&lt;SUMIFS('Ventas'!$A$10:$A$309,'Ventas'!$B$10:$B$309,B118,'Ventas'!$I$10:$I$309,1),"Cobro anterior venta",IF(AND(C118&lt;&gt;"Efectivo",C118&lt;&gt;"Tarjeta",C118&lt;&gt;"Transferencia",C118&lt;&gt;"Otro"),"Elige forma de pago",IF(OR(NOT(ISNUMBER(D118)),D118&lt;=0),"Importe no válido","OK")))))))))</x:f>
      </x:c>
      <x:c r="F118" s="2"/>
      <x:c r="G118" s="2"/>
      <x:c r="H118" s="2"/>
    </x:row>
    <x:row r="119" ht="30" customHeight="1">
      <x:c r="A119" s="11"/>
      <x:c r="B119" s="12"/>
      <x:c r="C119" s="8"/>
      <x:c r="D119" s="14"/>
      <x:c r="E119" s="9" t="str">
        <x:f>IF(COUNTA(A119:D119)=0,"",IF(NOT(ISNUMBER(A119)),"Fecha no válida",IF(OR(A119&lt;DATE(2000,1,1),A119&gt;DATE(2099,12,31),A119&lt;&gt;INT(A119)),"Fecha no válida",IF(OR(B119="",B119&lt;&gt;TRIM(B119),ISNUMBER(SEARCH("~*",B119)),ISNUMBER(SEARCH("~?",B119)),ISNUMBER(SEARCH("~~",B119))),"Revisa número venta",IF(COUNTIFS('Ventas'!$B$10:$B$309,B119)=0,"Venta no encontrada",IF(COUNTIFS('Ventas'!$B$10:$B$309,B119,'Ventas'!$H$10:$H$309,"&lt;&gt;OK")&gt;0,"Revisar venta",IF(A119&lt;SUMIFS('Ventas'!$A$10:$A$309,'Ventas'!$B$10:$B$309,B119,'Ventas'!$I$10:$I$309,1),"Cobro anterior venta",IF(AND(C119&lt;&gt;"Efectivo",C119&lt;&gt;"Tarjeta",C119&lt;&gt;"Transferencia",C119&lt;&gt;"Otro"),"Elige forma de pago",IF(OR(NOT(ISNUMBER(D119)),D119&lt;=0),"Importe no válido","OK")))))))))</x:f>
      </x:c>
      <x:c r="F119" s="2"/>
      <x:c r="G119" s="2"/>
      <x:c r="H119" s="2"/>
    </x:row>
    <x:row r="120" ht="30" customHeight="1">
      <x:c r="A120" s="11"/>
      <x:c r="B120" s="12"/>
      <x:c r="C120" s="8"/>
      <x:c r="D120" s="14"/>
      <x:c r="E120" s="9" t="str">
        <x:f>IF(COUNTA(A120:D120)=0,"",IF(NOT(ISNUMBER(A120)),"Fecha no válida",IF(OR(A120&lt;DATE(2000,1,1),A120&gt;DATE(2099,12,31),A120&lt;&gt;INT(A120)),"Fecha no válida",IF(OR(B120="",B120&lt;&gt;TRIM(B120),ISNUMBER(SEARCH("~*",B120)),ISNUMBER(SEARCH("~?",B120)),ISNUMBER(SEARCH("~~",B120))),"Revisa número venta",IF(COUNTIFS('Ventas'!$B$10:$B$309,B120)=0,"Venta no encontrada",IF(COUNTIFS('Ventas'!$B$10:$B$309,B120,'Ventas'!$H$10:$H$309,"&lt;&gt;OK")&gt;0,"Revisar venta",IF(A120&lt;SUMIFS('Ventas'!$A$10:$A$309,'Ventas'!$B$10:$B$309,B120,'Ventas'!$I$10:$I$309,1),"Cobro anterior venta",IF(AND(C120&lt;&gt;"Efectivo",C120&lt;&gt;"Tarjeta",C120&lt;&gt;"Transferencia",C120&lt;&gt;"Otro"),"Elige forma de pago",IF(OR(NOT(ISNUMBER(D120)),D120&lt;=0),"Importe no válido","OK")))))))))</x:f>
      </x:c>
      <x:c r="F120" s="2"/>
      <x:c r="G120" s="2"/>
      <x:c r="H120" s="2"/>
    </x:row>
    <x:row r="121" ht="30" customHeight="1">
      <x:c r="A121" s="11"/>
      <x:c r="B121" s="12"/>
      <x:c r="C121" s="8"/>
      <x:c r="D121" s="14"/>
      <x:c r="E121" s="9" t="str">
        <x:f>IF(COUNTA(A121:D121)=0,"",IF(NOT(ISNUMBER(A121)),"Fecha no válida",IF(OR(A121&lt;DATE(2000,1,1),A121&gt;DATE(2099,12,31),A121&lt;&gt;INT(A121)),"Fecha no válida",IF(OR(B121="",B121&lt;&gt;TRIM(B121),ISNUMBER(SEARCH("~*",B121)),ISNUMBER(SEARCH("~?",B121)),ISNUMBER(SEARCH("~~",B121))),"Revisa número venta",IF(COUNTIFS('Ventas'!$B$10:$B$309,B121)=0,"Venta no encontrada",IF(COUNTIFS('Ventas'!$B$10:$B$309,B121,'Ventas'!$H$10:$H$309,"&lt;&gt;OK")&gt;0,"Revisar venta",IF(A121&lt;SUMIFS('Ventas'!$A$10:$A$309,'Ventas'!$B$10:$B$309,B121,'Ventas'!$I$10:$I$309,1),"Cobro anterior venta",IF(AND(C121&lt;&gt;"Efectivo",C121&lt;&gt;"Tarjeta",C121&lt;&gt;"Transferencia",C121&lt;&gt;"Otro"),"Elige forma de pago",IF(OR(NOT(ISNUMBER(D121)),D121&lt;=0),"Importe no válido","OK")))))))))</x:f>
      </x:c>
      <x:c r="F121" s="2"/>
      <x:c r="G121" s="2"/>
      <x:c r="H121" s="2"/>
    </x:row>
    <x:row r="122" ht="30" customHeight="1">
      <x:c r="A122" s="11"/>
      <x:c r="B122" s="12"/>
      <x:c r="C122" s="8"/>
      <x:c r="D122" s="14"/>
      <x:c r="E122" s="9" t="str">
        <x:f>IF(COUNTA(A122:D122)=0,"",IF(NOT(ISNUMBER(A122)),"Fecha no válida",IF(OR(A122&lt;DATE(2000,1,1),A122&gt;DATE(2099,12,31),A122&lt;&gt;INT(A122)),"Fecha no válida",IF(OR(B122="",B122&lt;&gt;TRIM(B122),ISNUMBER(SEARCH("~*",B122)),ISNUMBER(SEARCH("~?",B122)),ISNUMBER(SEARCH("~~",B122))),"Revisa número venta",IF(COUNTIFS('Ventas'!$B$10:$B$309,B122)=0,"Venta no encontrada",IF(COUNTIFS('Ventas'!$B$10:$B$309,B122,'Ventas'!$H$10:$H$309,"&lt;&gt;OK")&gt;0,"Revisar venta",IF(A122&lt;SUMIFS('Ventas'!$A$10:$A$309,'Ventas'!$B$10:$B$309,B122,'Ventas'!$I$10:$I$309,1),"Cobro anterior venta",IF(AND(C122&lt;&gt;"Efectivo",C122&lt;&gt;"Tarjeta",C122&lt;&gt;"Transferencia",C122&lt;&gt;"Otro"),"Elige forma de pago",IF(OR(NOT(ISNUMBER(D122)),D122&lt;=0),"Importe no válido","OK")))))))))</x:f>
      </x:c>
      <x:c r="F122" s="2"/>
      <x:c r="G122" s="2"/>
      <x:c r="H122" s="2"/>
    </x:row>
    <x:row r="123" ht="30" customHeight="1">
      <x:c r="A123" s="11"/>
      <x:c r="B123" s="12"/>
      <x:c r="C123" s="8"/>
      <x:c r="D123" s="14"/>
      <x:c r="E123" s="9" t="str">
        <x:f>IF(COUNTA(A123:D123)=0,"",IF(NOT(ISNUMBER(A123)),"Fecha no válida",IF(OR(A123&lt;DATE(2000,1,1),A123&gt;DATE(2099,12,31),A123&lt;&gt;INT(A123)),"Fecha no válida",IF(OR(B123="",B123&lt;&gt;TRIM(B123),ISNUMBER(SEARCH("~*",B123)),ISNUMBER(SEARCH("~?",B123)),ISNUMBER(SEARCH("~~",B123))),"Revisa número venta",IF(COUNTIFS('Ventas'!$B$10:$B$309,B123)=0,"Venta no encontrada",IF(COUNTIFS('Ventas'!$B$10:$B$309,B123,'Ventas'!$H$10:$H$309,"&lt;&gt;OK")&gt;0,"Revisar venta",IF(A123&lt;SUMIFS('Ventas'!$A$10:$A$309,'Ventas'!$B$10:$B$309,B123,'Ventas'!$I$10:$I$309,1),"Cobro anterior venta",IF(AND(C123&lt;&gt;"Efectivo",C123&lt;&gt;"Tarjeta",C123&lt;&gt;"Transferencia",C123&lt;&gt;"Otro"),"Elige forma de pago",IF(OR(NOT(ISNUMBER(D123)),D123&lt;=0),"Importe no válido","OK")))))))))</x:f>
      </x:c>
      <x:c r="F123" s="2"/>
      <x:c r="G123" s="2"/>
      <x:c r="H123" s="2"/>
    </x:row>
    <x:row r="124" ht="30" customHeight="1">
      <x:c r="A124" s="11"/>
      <x:c r="B124" s="12"/>
      <x:c r="C124" s="8"/>
      <x:c r="D124" s="14"/>
      <x:c r="E124" s="9" t="str">
        <x:f>IF(COUNTA(A124:D124)=0,"",IF(NOT(ISNUMBER(A124)),"Fecha no válida",IF(OR(A124&lt;DATE(2000,1,1),A124&gt;DATE(2099,12,31),A124&lt;&gt;INT(A124)),"Fecha no válida",IF(OR(B124="",B124&lt;&gt;TRIM(B124),ISNUMBER(SEARCH("~*",B124)),ISNUMBER(SEARCH("~?",B124)),ISNUMBER(SEARCH("~~",B124))),"Revisa número venta",IF(COUNTIFS('Ventas'!$B$10:$B$309,B124)=0,"Venta no encontrada",IF(COUNTIFS('Ventas'!$B$10:$B$309,B124,'Ventas'!$H$10:$H$309,"&lt;&gt;OK")&gt;0,"Revisar venta",IF(A124&lt;SUMIFS('Ventas'!$A$10:$A$309,'Ventas'!$B$10:$B$309,B124,'Ventas'!$I$10:$I$309,1),"Cobro anterior venta",IF(AND(C124&lt;&gt;"Efectivo",C124&lt;&gt;"Tarjeta",C124&lt;&gt;"Transferencia",C124&lt;&gt;"Otro"),"Elige forma de pago",IF(OR(NOT(ISNUMBER(D124)),D124&lt;=0),"Importe no válido","OK")))))))))</x:f>
      </x:c>
      <x:c r="F124" s="2"/>
      <x:c r="G124" s="2"/>
      <x:c r="H124" s="2"/>
    </x:row>
    <x:row r="125" ht="30" customHeight="1">
      <x:c r="A125" s="11"/>
      <x:c r="B125" s="12"/>
      <x:c r="C125" s="8"/>
      <x:c r="D125" s="14"/>
      <x:c r="E125" s="9" t="str">
        <x:f>IF(COUNTA(A125:D125)=0,"",IF(NOT(ISNUMBER(A125)),"Fecha no válida",IF(OR(A125&lt;DATE(2000,1,1),A125&gt;DATE(2099,12,31),A125&lt;&gt;INT(A125)),"Fecha no válida",IF(OR(B125="",B125&lt;&gt;TRIM(B125),ISNUMBER(SEARCH("~*",B125)),ISNUMBER(SEARCH("~?",B125)),ISNUMBER(SEARCH("~~",B125))),"Revisa número venta",IF(COUNTIFS('Ventas'!$B$10:$B$309,B125)=0,"Venta no encontrada",IF(COUNTIFS('Ventas'!$B$10:$B$309,B125,'Ventas'!$H$10:$H$309,"&lt;&gt;OK")&gt;0,"Revisar venta",IF(A125&lt;SUMIFS('Ventas'!$A$10:$A$309,'Ventas'!$B$10:$B$309,B125,'Ventas'!$I$10:$I$309,1),"Cobro anterior venta",IF(AND(C125&lt;&gt;"Efectivo",C125&lt;&gt;"Tarjeta",C125&lt;&gt;"Transferencia",C125&lt;&gt;"Otro"),"Elige forma de pago",IF(OR(NOT(ISNUMBER(D125)),D125&lt;=0),"Importe no válido","OK")))))))))</x:f>
      </x:c>
      <x:c r="F125" s="2"/>
      <x:c r="G125" s="2"/>
      <x:c r="H125" s="2"/>
    </x:row>
    <x:row r="126" ht="30" customHeight="1">
      <x:c r="A126" s="11"/>
      <x:c r="B126" s="12"/>
      <x:c r="C126" s="8"/>
      <x:c r="D126" s="14"/>
      <x:c r="E126" s="9" t="str">
        <x:f>IF(COUNTA(A126:D126)=0,"",IF(NOT(ISNUMBER(A126)),"Fecha no válida",IF(OR(A126&lt;DATE(2000,1,1),A126&gt;DATE(2099,12,31),A126&lt;&gt;INT(A126)),"Fecha no válida",IF(OR(B126="",B126&lt;&gt;TRIM(B126),ISNUMBER(SEARCH("~*",B126)),ISNUMBER(SEARCH("~?",B126)),ISNUMBER(SEARCH("~~",B126))),"Revisa número venta",IF(COUNTIFS('Ventas'!$B$10:$B$309,B126)=0,"Venta no encontrada",IF(COUNTIFS('Ventas'!$B$10:$B$309,B126,'Ventas'!$H$10:$H$309,"&lt;&gt;OK")&gt;0,"Revisar venta",IF(A126&lt;SUMIFS('Ventas'!$A$10:$A$309,'Ventas'!$B$10:$B$309,B126,'Ventas'!$I$10:$I$309,1),"Cobro anterior venta",IF(AND(C126&lt;&gt;"Efectivo",C126&lt;&gt;"Tarjeta",C126&lt;&gt;"Transferencia",C126&lt;&gt;"Otro"),"Elige forma de pago",IF(OR(NOT(ISNUMBER(D126)),D126&lt;=0),"Importe no válido","OK")))))))))</x:f>
      </x:c>
      <x:c r="F126" s="2"/>
      <x:c r="G126" s="2"/>
      <x:c r="H126" s="2"/>
    </x:row>
    <x:row r="127" ht="30" customHeight="1">
      <x:c r="A127" s="11"/>
      <x:c r="B127" s="12"/>
      <x:c r="C127" s="8"/>
      <x:c r="D127" s="14"/>
      <x:c r="E127" s="9" t="str">
        <x:f>IF(COUNTA(A127:D127)=0,"",IF(NOT(ISNUMBER(A127)),"Fecha no válida",IF(OR(A127&lt;DATE(2000,1,1),A127&gt;DATE(2099,12,31),A127&lt;&gt;INT(A127)),"Fecha no válida",IF(OR(B127="",B127&lt;&gt;TRIM(B127),ISNUMBER(SEARCH("~*",B127)),ISNUMBER(SEARCH("~?",B127)),ISNUMBER(SEARCH("~~",B127))),"Revisa número venta",IF(COUNTIFS('Ventas'!$B$10:$B$309,B127)=0,"Venta no encontrada",IF(COUNTIFS('Ventas'!$B$10:$B$309,B127,'Ventas'!$H$10:$H$309,"&lt;&gt;OK")&gt;0,"Revisar venta",IF(A127&lt;SUMIFS('Ventas'!$A$10:$A$309,'Ventas'!$B$10:$B$309,B127,'Ventas'!$I$10:$I$309,1),"Cobro anterior venta",IF(AND(C127&lt;&gt;"Efectivo",C127&lt;&gt;"Tarjeta",C127&lt;&gt;"Transferencia",C127&lt;&gt;"Otro"),"Elige forma de pago",IF(OR(NOT(ISNUMBER(D127)),D127&lt;=0),"Importe no válido","OK")))))))))</x:f>
      </x:c>
      <x:c r="F127" s="2"/>
      <x:c r="G127" s="2"/>
      <x:c r="H127" s="2"/>
    </x:row>
    <x:row r="128" ht="30" customHeight="1">
      <x:c r="A128" s="11"/>
      <x:c r="B128" s="12"/>
      <x:c r="C128" s="8"/>
      <x:c r="D128" s="14"/>
      <x:c r="E128" s="9" t="str">
        <x:f>IF(COUNTA(A128:D128)=0,"",IF(NOT(ISNUMBER(A128)),"Fecha no válida",IF(OR(A128&lt;DATE(2000,1,1),A128&gt;DATE(2099,12,31),A128&lt;&gt;INT(A128)),"Fecha no válida",IF(OR(B128="",B128&lt;&gt;TRIM(B128),ISNUMBER(SEARCH("~*",B128)),ISNUMBER(SEARCH("~?",B128)),ISNUMBER(SEARCH("~~",B128))),"Revisa número venta",IF(COUNTIFS('Ventas'!$B$10:$B$309,B128)=0,"Venta no encontrada",IF(COUNTIFS('Ventas'!$B$10:$B$309,B128,'Ventas'!$H$10:$H$309,"&lt;&gt;OK")&gt;0,"Revisar venta",IF(A128&lt;SUMIFS('Ventas'!$A$10:$A$309,'Ventas'!$B$10:$B$309,B128,'Ventas'!$I$10:$I$309,1),"Cobro anterior venta",IF(AND(C128&lt;&gt;"Efectivo",C128&lt;&gt;"Tarjeta",C128&lt;&gt;"Transferencia",C128&lt;&gt;"Otro"),"Elige forma de pago",IF(OR(NOT(ISNUMBER(D128)),D128&lt;=0),"Importe no válido","OK")))))))))</x:f>
      </x:c>
      <x:c r="F128" s="2"/>
      <x:c r="G128" s="2"/>
      <x:c r="H128" s="2"/>
    </x:row>
    <x:row r="129" ht="30" customHeight="1">
      <x:c r="A129" s="11"/>
      <x:c r="B129" s="12"/>
      <x:c r="C129" s="8"/>
      <x:c r="D129" s="14"/>
      <x:c r="E129" s="9" t="str">
        <x:f>IF(COUNTA(A129:D129)=0,"",IF(NOT(ISNUMBER(A129)),"Fecha no válida",IF(OR(A129&lt;DATE(2000,1,1),A129&gt;DATE(2099,12,31),A129&lt;&gt;INT(A129)),"Fecha no válida",IF(OR(B129="",B129&lt;&gt;TRIM(B129),ISNUMBER(SEARCH("~*",B129)),ISNUMBER(SEARCH("~?",B129)),ISNUMBER(SEARCH("~~",B129))),"Revisa número venta",IF(COUNTIFS('Ventas'!$B$10:$B$309,B129)=0,"Venta no encontrada",IF(COUNTIFS('Ventas'!$B$10:$B$309,B129,'Ventas'!$H$10:$H$309,"&lt;&gt;OK")&gt;0,"Revisar venta",IF(A129&lt;SUMIFS('Ventas'!$A$10:$A$309,'Ventas'!$B$10:$B$309,B129,'Ventas'!$I$10:$I$309,1),"Cobro anterior venta",IF(AND(C129&lt;&gt;"Efectivo",C129&lt;&gt;"Tarjeta",C129&lt;&gt;"Transferencia",C129&lt;&gt;"Otro"),"Elige forma de pago",IF(OR(NOT(ISNUMBER(D129)),D129&lt;=0),"Importe no válido","OK")))))))))</x:f>
      </x:c>
      <x:c r="F129" s="2"/>
      <x:c r="G129" s="2"/>
      <x:c r="H129" s="2"/>
    </x:row>
    <x:row r="130" ht="30" customHeight="1">
      <x:c r="A130" s="11"/>
      <x:c r="B130" s="12"/>
      <x:c r="C130" s="8"/>
      <x:c r="D130" s="14"/>
      <x:c r="E130" s="9" t="str">
        <x:f>IF(COUNTA(A130:D130)=0,"",IF(NOT(ISNUMBER(A130)),"Fecha no válida",IF(OR(A130&lt;DATE(2000,1,1),A130&gt;DATE(2099,12,31),A130&lt;&gt;INT(A130)),"Fecha no válida",IF(OR(B130="",B130&lt;&gt;TRIM(B130),ISNUMBER(SEARCH("~*",B130)),ISNUMBER(SEARCH("~?",B130)),ISNUMBER(SEARCH("~~",B130))),"Revisa número venta",IF(COUNTIFS('Ventas'!$B$10:$B$309,B130)=0,"Venta no encontrada",IF(COUNTIFS('Ventas'!$B$10:$B$309,B130,'Ventas'!$H$10:$H$309,"&lt;&gt;OK")&gt;0,"Revisar venta",IF(A130&lt;SUMIFS('Ventas'!$A$10:$A$309,'Ventas'!$B$10:$B$309,B130,'Ventas'!$I$10:$I$309,1),"Cobro anterior venta",IF(AND(C130&lt;&gt;"Efectivo",C130&lt;&gt;"Tarjeta",C130&lt;&gt;"Transferencia",C130&lt;&gt;"Otro"),"Elige forma de pago",IF(OR(NOT(ISNUMBER(D130)),D130&lt;=0),"Importe no válido","OK")))))))))</x:f>
      </x:c>
      <x:c r="F130" s="2"/>
      <x:c r="G130" s="2"/>
      <x:c r="H130" s="2"/>
    </x:row>
    <x:row r="131" ht="30" customHeight="1">
      <x:c r="A131" s="11"/>
      <x:c r="B131" s="12"/>
      <x:c r="C131" s="8"/>
      <x:c r="D131" s="14"/>
      <x:c r="E131" s="9" t="str">
        <x:f>IF(COUNTA(A131:D131)=0,"",IF(NOT(ISNUMBER(A131)),"Fecha no válida",IF(OR(A131&lt;DATE(2000,1,1),A131&gt;DATE(2099,12,31),A131&lt;&gt;INT(A131)),"Fecha no válida",IF(OR(B131="",B131&lt;&gt;TRIM(B131),ISNUMBER(SEARCH("~*",B131)),ISNUMBER(SEARCH("~?",B131)),ISNUMBER(SEARCH("~~",B131))),"Revisa número venta",IF(COUNTIFS('Ventas'!$B$10:$B$309,B131)=0,"Venta no encontrada",IF(COUNTIFS('Ventas'!$B$10:$B$309,B131,'Ventas'!$H$10:$H$309,"&lt;&gt;OK")&gt;0,"Revisar venta",IF(A131&lt;SUMIFS('Ventas'!$A$10:$A$309,'Ventas'!$B$10:$B$309,B131,'Ventas'!$I$10:$I$309,1),"Cobro anterior venta",IF(AND(C131&lt;&gt;"Efectivo",C131&lt;&gt;"Tarjeta",C131&lt;&gt;"Transferencia",C131&lt;&gt;"Otro"),"Elige forma de pago",IF(OR(NOT(ISNUMBER(D131)),D131&lt;=0),"Importe no válido","OK")))))))))</x:f>
      </x:c>
      <x:c r="F131" s="2"/>
      <x:c r="G131" s="2"/>
      <x:c r="H131" s="2"/>
    </x:row>
    <x:row r="132" ht="30" customHeight="1">
      <x:c r="A132" s="11"/>
      <x:c r="B132" s="12"/>
      <x:c r="C132" s="8"/>
      <x:c r="D132" s="14"/>
      <x:c r="E132" s="9" t="str">
        <x:f>IF(COUNTA(A132:D132)=0,"",IF(NOT(ISNUMBER(A132)),"Fecha no válida",IF(OR(A132&lt;DATE(2000,1,1),A132&gt;DATE(2099,12,31),A132&lt;&gt;INT(A132)),"Fecha no válida",IF(OR(B132="",B132&lt;&gt;TRIM(B132),ISNUMBER(SEARCH("~*",B132)),ISNUMBER(SEARCH("~?",B132)),ISNUMBER(SEARCH("~~",B132))),"Revisa número venta",IF(COUNTIFS('Ventas'!$B$10:$B$309,B132)=0,"Venta no encontrada",IF(COUNTIFS('Ventas'!$B$10:$B$309,B132,'Ventas'!$H$10:$H$309,"&lt;&gt;OK")&gt;0,"Revisar venta",IF(A132&lt;SUMIFS('Ventas'!$A$10:$A$309,'Ventas'!$B$10:$B$309,B132,'Ventas'!$I$10:$I$309,1),"Cobro anterior venta",IF(AND(C132&lt;&gt;"Efectivo",C132&lt;&gt;"Tarjeta",C132&lt;&gt;"Transferencia",C132&lt;&gt;"Otro"),"Elige forma de pago",IF(OR(NOT(ISNUMBER(D132)),D132&lt;=0),"Importe no válido","OK")))))))))</x:f>
      </x:c>
      <x:c r="F132" s="2"/>
      <x:c r="G132" s="2"/>
      <x:c r="H132" s="2"/>
    </x:row>
    <x:row r="133" ht="30" customHeight="1">
      <x:c r="A133" s="11"/>
      <x:c r="B133" s="12"/>
      <x:c r="C133" s="8"/>
      <x:c r="D133" s="14"/>
      <x:c r="E133" s="9" t="str">
        <x:f>IF(COUNTA(A133:D133)=0,"",IF(NOT(ISNUMBER(A133)),"Fecha no válida",IF(OR(A133&lt;DATE(2000,1,1),A133&gt;DATE(2099,12,31),A133&lt;&gt;INT(A133)),"Fecha no válida",IF(OR(B133="",B133&lt;&gt;TRIM(B133),ISNUMBER(SEARCH("~*",B133)),ISNUMBER(SEARCH("~?",B133)),ISNUMBER(SEARCH("~~",B133))),"Revisa número venta",IF(COUNTIFS('Ventas'!$B$10:$B$309,B133)=0,"Venta no encontrada",IF(COUNTIFS('Ventas'!$B$10:$B$309,B133,'Ventas'!$H$10:$H$309,"&lt;&gt;OK")&gt;0,"Revisar venta",IF(A133&lt;SUMIFS('Ventas'!$A$10:$A$309,'Ventas'!$B$10:$B$309,B133,'Ventas'!$I$10:$I$309,1),"Cobro anterior venta",IF(AND(C133&lt;&gt;"Efectivo",C133&lt;&gt;"Tarjeta",C133&lt;&gt;"Transferencia",C133&lt;&gt;"Otro"),"Elige forma de pago",IF(OR(NOT(ISNUMBER(D133)),D133&lt;=0),"Importe no válido","OK")))))))))</x:f>
      </x:c>
      <x:c r="F133" s="2"/>
      <x:c r="G133" s="2"/>
      <x:c r="H133" s="2"/>
    </x:row>
    <x:row r="134" ht="30" customHeight="1">
      <x:c r="A134" s="11"/>
      <x:c r="B134" s="12"/>
      <x:c r="C134" s="8"/>
      <x:c r="D134" s="14"/>
      <x:c r="E134" s="9" t="str">
        <x:f>IF(COUNTA(A134:D134)=0,"",IF(NOT(ISNUMBER(A134)),"Fecha no válida",IF(OR(A134&lt;DATE(2000,1,1),A134&gt;DATE(2099,12,31),A134&lt;&gt;INT(A134)),"Fecha no válida",IF(OR(B134="",B134&lt;&gt;TRIM(B134),ISNUMBER(SEARCH("~*",B134)),ISNUMBER(SEARCH("~?",B134)),ISNUMBER(SEARCH("~~",B134))),"Revisa número venta",IF(COUNTIFS('Ventas'!$B$10:$B$309,B134)=0,"Venta no encontrada",IF(COUNTIFS('Ventas'!$B$10:$B$309,B134,'Ventas'!$H$10:$H$309,"&lt;&gt;OK")&gt;0,"Revisar venta",IF(A134&lt;SUMIFS('Ventas'!$A$10:$A$309,'Ventas'!$B$10:$B$309,B134,'Ventas'!$I$10:$I$309,1),"Cobro anterior venta",IF(AND(C134&lt;&gt;"Efectivo",C134&lt;&gt;"Tarjeta",C134&lt;&gt;"Transferencia",C134&lt;&gt;"Otro"),"Elige forma de pago",IF(OR(NOT(ISNUMBER(D134)),D134&lt;=0),"Importe no válido","OK")))))))))</x:f>
      </x:c>
      <x:c r="F134" s="2"/>
      <x:c r="G134" s="2"/>
      <x:c r="H134" s="2"/>
    </x:row>
    <x:row r="135" ht="30" customHeight="1">
      <x:c r="A135" s="11"/>
      <x:c r="B135" s="12"/>
      <x:c r="C135" s="8"/>
      <x:c r="D135" s="14"/>
      <x:c r="E135" s="9" t="str">
        <x:f>IF(COUNTA(A135:D135)=0,"",IF(NOT(ISNUMBER(A135)),"Fecha no válida",IF(OR(A135&lt;DATE(2000,1,1),A135&gt;DATE(2099,12,31),A135&lt;&gt;INT(A135)),"Fecha no válida",IF(OR(B135="",B135&lt;&gt;TRIM(B135),ISNUMBER(SEARCH("~*",B135)),ISNUMBER(SEARCH("~?",B135)),ISNUMBER(SEARCH("~~",B135))),"Revisa número venta",IF(COUNTIFS('Ventas'!$B$10:$B$309,B135)=0,"Venta no encontrada",IF(COUNTIFS('Ventas'!$B$10:$B$309,B135,'Ventas'!$H$10:$H$309,"&lt;&gt;OK")&gt;0,"Revisar venta",IF(A135&lt;SUMIFS('Ventas'!$A$10:$A$309,'Ventas'!$B$10:$B$309,B135,'Ventas'!$I$10:$I$309,1),"Cobro anterior venta",IF(AND(C135&lt;&gt;"Efectivo",C135&lt;&gt;"Tarjeta",C135&lt;&gt;"Transferencia",C135&lt;&gt;"Otro"),"Elige forma de pago",IF(OR(NOT(ISNUMBER(D135)),D135&lt;=0),"Importe no válido","OK")))))))))</x:f>
      </x:c>
      <x:c r="F135" s="2"/>
      <x:c r="G135" s="2"/>
      <x:c r="H135" s="2"/>
    </x:row>
    <x:row r="136" ht="30" customHeight="1">
      <x:c r="A136" s="11"/>
      <x:c r="B136" s="12"/>
      <x:c r="C136" s="8"/>
      <x:c r="D136" s="14"/>
      <x:c r="E136" s="9" t="str">
        <x:f>IF(COUNTA(A136:D136)=0,"",IF(NOT(ISNUMBER(A136)),"Fecha no válida",IF(OR(A136&lt;DATE(2000,1,1),A136&gt;DATE(2099,12,31),A136&lt;&gt;INT(A136)),"Fecha no válida",IF(OR(B136="",B136&lt;&gt;TRIM(B136),ISNUMBER(SEARCH("~*",B136)),ISNUMBER(SEARCH("~?",B136)),ISNUMBER(SEARCH("~~",B136))),"Revisa número venta",IF(COUNTIFS('Ventas'!$B$10:$B$309,B136)=0,"Venta no encontrada",IF(COUNTIFS('Ventas'!$B$10:$B$309,B136,'Ventas'!$H$10:$H$309,"&lt;&gt;OK")&gt;0,"Revisar venta",IF(A136&lt;SUMIFS('Ventas'!$A$10:$A$309,'Ventas'!$B$10:$B$309,B136,'Ventas'!$I$10:$I$309,1),"Cobro anterior venta",IF(AND(C136&lt;&gt;"Efectivo",C136&lt;&gt;"Tarjeta",C136&lt;&gt;"Transferencia",C136&lt;&gt;"Otro"),"Elige forma de pago",IF(OR(NOT(ISNUMBER(D136)),D136&lt;=0),"Importe no válido","OK")))))))))</x:f>
      </x:c>
      <x:c r="F136" s="2"/>
      <x:c r="G136" s="2"/>
      <x:c r="H136" s="2"/>
    </x:row>
    <x:row r="137" ht="30" customHeight="1">
      <x:c r="A137" s="11"/>
      <x:c r="B137" s="12"/>
      <x:c r="C137" s="8"/>
      <x:c r="D137" s="14"/>
      <x:c r="E137" s="9" t="str">
        <x:f>IF(COUNTA(A137:D137)=0,"",IF(NOT(ISNUMBER(A137)),"Fecha no válida",IF(OR(A137&lt;DATE(2000,1,1),A137&gt;DATE(2099,12,31),A137&lt;&gt;INT(A137)),"Fecha no válida",IF(OR(B137="",B137&lt;&gt;TRIM(B137),ISNUMBER(SEARCH("~*",B137)),ISNUMBER(SEARCH("~?",B137)),ISNUMBER(SEARCH("~~",B137))),"Revisa número venta",IF(COUNTIFS('Ventas'!$B$10:$B$309,B137)=0,"Venta no encontrada",IF(COUNTIFS('Ventas'!$B$10:$B$309,B137,'Ventas'!$H$10:$H$309,"&lt;&gt;OK")&gt;0,"Revisar venta",IF(A137&lt;SUMIFS('Ventas'!$A$10:$A$309,'Ventas'!$B$10:$B$309,B137,'Ventas'!$I$10:$I$309,1),"Cobro anterior venta",IF(AND(C137&lt;&gt;"Efectivo",C137&lt;&gt;"Tarjeta",C137&lt;&gt;"Transferencia",C137&lt;&gt;"Otro"),"Elige forma de pago",IF(OR(NOT(ISNUMBER(D137)),D137&lt;=0),"Importe no válido","OK")))))))))</x:f>
      </x:c>
      <x:c r="F137" s="2"/>
      <x:c r="G137" s="2"/>
      <x:c r="H137" s="2"/>
    </x:row>
    <x:row r="138" ht="30" customHeight="1">
      <x:c r="A138" s="11"/>
      <x:c r="B138" s="12"/>
      <x:c r="C138" s="8"/>
      <x:c r="D138" s="14"/>
      <x:c r="E138" s="9" t="str">
        <x:f>IF(COUNTA(A138:D138)=0,"",IF(NOT(ISNUMBER(A138)),"Fecha no válida",IF(OR(A138&lt;DATE(2000,1,1),A138&gt;DATE(2099,12,31),A138&lt;&gt;INT(A138)),"Fecha no válida",IF(OR(B138="",B138&lt;&gt;TRIM(B138),ISNUMBER(SEARCH("~*",B138)),ISNUMBER(SEARCH("~?",B138)),ISNUMBER(SEARCH("~~",B138))),"Revisa número venta",IF(COUNTIFS('Ventas'!$B$10:$B$309,B138)=0,"Venta no encontrada",IF(COUNTIFS('Ventas'!$B$10:$B$309,B138,'Ventas'!$H$10:$H$309,"&lt;&gt;OK")&gt;0,"Revisar venta",IF(A138&lt;SUMIFS('Ventas'!$A$10:$A$309,'Ventas'!$B$10:$B$309,B138,'Ventas'!$I$10:$I$309,1),"Cobro anterior venta",IF(AND(C138&lt;&gt;"Efectivo",C138&lt;&gt;"Tarjeta",C138&lt;&gt;"Transferencia",C138&lt;&gt;"Otro"),"Elige forma de pago",IF(OR(NOT(ISNUMBER(D138)),D138&lt;=0),"Importe no válido","OK")))))))))</x:f>
      </x:c>
      <x:c r="F138" s="2"/>
      <x:c r="G138" s="2"/>
      <x:c r="H138" s="2"/>
    </x:row>
    <x:row r="139" ht="30" customHeight="1">
      <x:c r="A139" s="11"/>
      <x:c r="B139" s="12"/>
      <x:c r="C139" s="8"/>
      <x:c r="D139" s="14"/>
      <x:c r="E139" s="9" t="str">
        <x:f>IF(COUNTA(A139:D139)=0,"",IF(NOT(ISNUMBER(A139)),"Fecha no válida",IF(OR(A139&lt;DATE(2000,1,1),A139&gt;DATE(2099,12,31),A139&lt;&gt;INT(A139)),"Fecha no válida",IF(OR(B139="",B139&lt;&gt;TRIM(B139),ISNUMBER(SEARCH("~*",B139)),ISNUMBER(SEARCH("~?",B139)),ISNUMBER(SEARCH("~~",B139))),"Revisa número venta",IF(COUNTIFS('Ventas'!$B$10:$B$309,B139)=0,"Venta no encontrada",IF(COUNTIFS('Ventas'!$B$10:$B$309,B139,'Ventas'!$H$10:$H$309,"&lt;&gt;OK")&gt;0,"Revisar venta",IF(A139&lt;SUMIFS('Ventas'!$A$10:$A$309,'Ventas'!$B$10:$B$309,B139,'Ventas'!$I$10:$I$309,1),"Cobro anterior venta",IF(AND(C139&lt;&gt;"Efectivo",C139&lt;&gt;"Tarjeta",C139&lt;&gt;"Transferencia",C139&lt;&gt;"Otro"),"Elige forma de pago",IF(OR(NOT(ISNUMBER(D139)),D139&lt;=0),"Importe no válido","OK")))))))))</x:f>
      </x:c>
      <x:c r="F139" s="2"/>
      <x:c r="G139" s="2"/>
      <x:c r="H139" s="2"/>
    </x:row>
    <x:row r="140" ht="30" customHeight="1">
      <x:c r="A140" s="11"/>
      <x:c r="B140" s="12"/>
      <x:c r="C140" s="8"/>
      <x:c r="D140" s="14"/>
      <x:c r="E140" s="9" t="str">
        <x:f>IF(COUNTA(A140:D140)=0,"",IF(NOT(ISNUMBER(A140)),"Fecha no válida",IF(OR(A140&lt;DATE(2000,1,1),A140&gt;DATE(2099,12,31),A140&lt;&gt;INT(A140)),"Fecha no válida",IF(OR(B140="",B140&lt;&gt;TRIM(B140),ISNUMBER(SEARCH("~*",B140)),ISNUMBER(SEARCH("~?",B140)),ISNUMBER(SEARCH("~~",B140))),"Revisa número venta",IF(COUNTIFS('Ventas'!$B$10:$B$309,B140)=0,"Venta no encontrada",IF(COUNTIFS('Ventas'!$B$10:$B$309,B140,'Ventas'!$H$10:$H$309,"&lt;&gt;OK")&gt;0,"Revisar venta",IF(A140&lt;SUMIFS('Ventas'!$A$10:$A$309,'Ventas'!$B$10:$B$309,B140,'Ventas'!$I$10:$I$309,1),"Cobro anterior venta",IF(AND(C140&lt;&gt;"Efectivo",C140&lt;&gt;"Tarjeta",C140&lt;&gt;"Transferencia",C140&lt;&gt;"Otro"),"Elige forma de pago",IF(OR(NOT(ISNUMBER(D140)),D140&lt;=0),"Importe no válido","OK")))))))))</x:f>
      </x:c>
      <x:c r="F140" s="2"/>
      <x:c r="G140" s="2"/>
      <x:c r="H140" s="2"/>
    </x:row>
    <x:row r="141" ht="30" customHeight="1">
      <x:c r="A141" s="11"/>
      <x:c r="B141" s="12"/>
      <x:c r="C141" s="8"/>
      <x:c r="D141" s="14"/>
      <x:c r="E141" s="9" t="str">
        <x:f>IF(COUNTA(A141:D141)=0,"",IF(NOT(ISNUMBER(A141)),"Fecha no válida",IF(OR(A141&lt;DATE(2000,1,1),A141&gt;DATE(2099,12,31),A141&lt;&gt;INT(A141)),"Fecha no válida",IF(OR(B141="",B141&lt;&gt;TRIM(B141),ISNUMBER(SEARCH("~*",B141)),ISNUMBER(SEARCH("~?",B141)),ISNUMBER(SEARCH("~~",B141))),"Revisa número venta",IF(COUNTIFS('Ventas'!$B$10:$B$309,B141)=0,"Venta no encontrada",IF(COUNTIFS('Ventas'!$B$10:$B$309,B141,'Ventas'!$H$10:$H$309,"&lt;&gt;OK")&gt;0,"Revisar venta",IF(A141&lt;SUMIFS('Ventas'!$A$10:$A$309,'Ventas'!$B$10:$B$309,B141,'Ventas'!$I$10:$I$309,1),"Cobro anterior venta",IF(AND(C141&lt;&gt;"Efectivo",C141&lt;&gt;"Tarjeta",C141&lt;&gt;"Transferencia",C141&lt;&gt;"Otro"),"Elige forma de pago",IF(OR(NOT(ISNUMBER(D141)),D141&lt;=0),"Importe no válido","OK")))))))))</x:f>
      </x:c>
      <x:c r="F141" s="2"/>
      <x:c r="G141" s="2"/>
      <x:c r="H141" s="2"/>
    </x:row>
    <x:row r="142" ht="30" customHeight="1">
      <x:c r="A142" s="11"/>
      <x:c r="B142" s="12"/>
      <x:c r="C142" s="8"/>
      <x:c r="D142" s="14"/>
      <x:c r="E142" s="9" t="str">
        <x:f>IF(COUNTA(A142:D142)=0,"",IF(NOT(ISNUMBER(A142)),"Fecha no válida",IF(OR(A142&lt;DATE(2000,1,1),A142&gt;DATE(2099,12,31),A142&lt;&gt;INT(A142)),"Fecha no válida",IF(OR(B142="",B142&lt;&gt;TRIM(B142),ISNUMBER(SEARCH("~*",B142)),ISNUMBER(SEARCH("~?",B142)),ISNUMBER(SEARCH("~~",B142))),"Revisa número venta",IF(COUNTIFS('Ventas'!$B$10:$B$309,B142)=0,"Venta no encontrada",IF(COUNTIFS('Ventas'!$B$10:$B$309,B142,'Ventas'!$H$10:$H$309,"&lt;&gt;OK")&gt;0,"Revisar venta",IF(A142&lt;SUMIFS('Ventas'!$A$10:$A$309,'Ventas'!$B$10:$B$309,B142,'Ventas'!$I$10:$I$309,1),"Cobro anterior venta",IF(AND(C142&lt;&gt;"Efectivo",C142&lt;&gt;"Tarjeta",C142&lt;&gt;"Transferencia",C142&lt;&gt;"Otro"),"Elige forma de pago",IF(OR(NOT(ISNUMBER(D142)),D142&lt;=0),"Importe no válido","OK")))))))))</x:f>
      </x:c>
      <x:c r="F142" s="2"/>
      <x:c r="G142" s="2"/>
      <x:c r="H142" s="2"/>
    </x:row>
    <x:row r="143" ht="30" customHeight="1">
      <x:c r="A143" s="11"/>
      <x:c r="B143" s="12"/>
      <x:c r="C143" s="8"/>
      <x:c r="D143" s="14"/>
      <x:c r="E143" s="9" t="str">
        <x:f>IF(COUNTA(A143:D143)=0,"",IF(NOT(ISNUMBER(A143)),"Fecha no válida",IF(OR(A143&lt;DATE(2000,1,1),A143&gt;DATE(2099,12,31),A143&lt;&gt;INT(A143)),"Fecha no válida",IF(OR(B143="",B143&lt;&gt;TRIM(B143),ISNUMBER(SEARCH("~*",B143)),ISNUMBER(SEARCH("~?",B143)),ISNUMBER(SEARCH("~~",B143))),"Revisa número venta",IF(COUNTIFS('Ventas'!$B$10:$B$309,B143)=0,"Venta no encontrada",IF(COUNTIFS('Ventas'!$B$10:$B$309,B143,'Ventas'!$H$10:$H$309,"&lt;&gt;OK")&gt;0,"Revisar venta",IF(A143&lt;SUMIFS('Ventas'!$A$10:$A$309,'Ventas'!$B$10:$B$309,B143,'Ventas'!$I$10:$I$309,1),"Cobro anterior venta",IF(AND(C143&lt;&gt;"Efectivo",C143&lt;&gt;"Tarjeta",C143&lt;&gt;"Transferencia",C143&lt;&gt;"Otro"),"Elige forma de pago",IF(OR(NOT(ISNUMBER(D143)),D143&lt;=0),"Importe no válido","OK")))))))))</x:f>
      </x:c>
      <x:c r="F143" s="2"/>
      <x:c r="G143" s="2"/>
      <x:c r="H143" s="2"/>
    </x:row>
    <x:row r="144" ht="30" customHeight="1">
      <x:c r="A144" s="11"/>
      <x:c r="B144" s="12"/>
      <x:c r="C144" s="8"/>
      <x:c r="D144" s="14"/>
      <x:c r="E144" s="9" t="str">
        <x:f>IF(COUNTA(A144:D144)=0,"",IF(NOT(ISNUMBER(A144)),"Fecha no válida",IF(OR(A144&lt;DATE(2000,1,1),A144&gt;DATE(2099,12,31),A144&lt;&gt;INT(A144)),"Fecha no válida",IF(OR(B144="",B144&lt;&gt;TRIM(B144),ISNUMBER(SEARCH("~*",B144)),ISNUMBER(SEARCH("~?",B144)),ISNUMBER(SEARCH("~~",B144))),"Revisa número venta",IF(COUNTIFS('Ventas'!$B$10:$B$309,B144)=0,"Venta no encontrada",IF(COUNTIFS('Ventas'!$B$10:$B$309,B144,'Ventas'!$H$10:$H$309,"&lt;&gt;OK")&gt;0,"Revisar venta",IF(A144&lt;SUMIFS('Ventas'!$A$10:$A$309,'Ventas'!$B$10:$B$309,B144,'Ventas'!$I$10:$I$309,1),"Cobro anterior venta",IF(AND(C144&lt;&gt;"Efectivo",C144&lt;&gt;"Tarjeta",C144&lt;&gt;"Transferencia",C144&lt;&gt;"Otro"),"Elige forma de pago",IF(OR(NOT(ISNUMBER(D144)),D144&lt;=0),"Importe no válido","OK")))))))))</x:f>
      </x:c>
      <x:c r="F144" s="2"/>
      <x:c r="G144" s="2"/>
      <x:c r="H144" s="2"/>
    </x:row>
    <x:row r="145" ht="30" customHeight="1">
      <x:c r="A145" s="11"/>
      <x:c r="B145" s="12"/>
      <x:c r="C145" s="8"/>
      <x:c r="D145" s="14"/>
      <x:c r="E145" s="9" t="str">
        <x:f>IF(COUNTA(A145:D145)=0,"",IF(NOT(ISNUMBER(A145)),"Fecha no válida",IF(OR(A145&lt;DATE(2000,1,1),A145&gt;DATE(2099,12,31),A145&lt;&gt;INT(A145)),"Fecha no válida",IF(OR(B145="",B145&lt;&gt;TRIM(B145),ISNUMBER(SEARCH("~*",B145)),ISNUMBER(SEARCH("~?",B145)),ISNUMBER(SEARCH("~~",B145))),"Revisa número venta",IF(COUNTIFS('Ventas'!$B$10:$B$309,B145)=0,"Venta no encontrada",IF(COUNTIFS('Ventas'!$B$10:$B$309,B145,'Ventas'!$H$10:$H$309,"&lt;&gt;OK")&gt;0,"Revisar venta",IF(A145&lt;SUMIFS('Ventas'!$A$10:$A$309,'Ventas'!$B$10:$B$309,B145,'Ventas'!$I$10:$I$309,1),"Cobro anterior venta",IF(AND(C145&lt;&gt;"Efectivo",C145&lt;&gt;"Tarjeta",C145&lt;&gt;"Transferencia",C145&lt;&gt;"Otro"),"Elige forma de pago",IF(OR(NOT(ISNUMBER(D145)),D145&lt;=0),"Importe no válido","OK")))))))))</x:f>
      </x:c>
      <x:c r="F145" s="2"/>
      <x:c r="G145" s="2"/>
      <x:c r="H145" s="2"/>
    </x:row>
    <x:row r="146" ht="30" customHeight="1">
      <x:c r="A146" s="11"/>
      <x:c r="B146" s="12"/>
      <x:c r="C146" s="8"/>
      <x:c r="D146" s="14"/>
      <x:c r="E146" s="9" t="str">
        <x:f>IF(COUNTA(A146:D146)=0,"",IF(NOT(ISNUMBER(A146)),"Fecha no válida",IF(OR(A146&lt;DATE(2000,1,1),A146&gt;DATE(2099,12,31),A146&lt;&gt;INT(A146)),"Fecha no válida",IF(OR(B146="",B146&lt;&gt;TRIM(B146),ISNUMBER(SEARCH("~*",B146)),ISNUMBER(SEARCH("~?",B146)),ISNUMBER(SEARCH("~~",B146))),"Revisa número venta",IF(COUNTIFS('Ventas'!$B$10:$B$309,B146)=0,"Venta no encontrada",IF(COUNTIFS('Ventas'!$B$10:$B$309,B146,'Ventas'!$H$10:$H$309,"&lt;&gt;OK")&gt;0,"Revisar venta",IF(A146&lt;SUMIFS('Ventas'!$A$10:$A$309,'Ventas'!$B$10:$B$309,B146,'Ventas'!$I$10:$I$309,1),"Cobro anterior venta",IF(AND(C146&lt;&gt;"Efectivo",C146&lt;&gt;"Tarjeta",C146&lt;&gt;"Transferencia",C146&lt;&gt;"Otro"),"Elige forma de pago",IF(OR(NOT(ISNUMBER(D146)),D146&lt;=0),"Importe no válido","OK")))))))))</x:f>
      </x:c>
      <x:c r="F146" s="2"/>
      <x:c r="G146" s="2"/>
      <x:c r="H146" s="2"/>
    </x:row>
    <x:row r="147" ht="30" customHeight="1">
      <x:c r="A147" s="11"/>
      <x:c r="B147" s="12"/>
      <x:c r="C147" s="8"/>
      <x:c r="D147" s="14"/>
      <x:c r="E147" s="9" t="str">
        <x:f>IF(COUNTA(A147:D147)=0,"",IF(NOT(ISNUMBER(A147)),"Fecha no válida",IF(OR(A147&lt;DATE(2000,1,1),A147&gt;DATE(2099,12,31),A147&lt;&gt;INT(A147)),"Fecha no válida",IF(OR(B147="",B147&lt;&gt;TRIM(B147),ISNUMBER(SEARCH("~*",B147)),ISNUMBER(SEARCH("~?",B147)),ISNUMBER(SEARCH("~~",B147))),"Revisa número venta",IF(COUNTIFS('Ventas'!$B$10:$B$309,B147)=0,"Venta no encontrada",IF(COUNTIFS('Ventas'!$B$10:$B$309,B147,'Ventas'!$H$10:$H$309,"&lt;&gt;OK")&gt;0,"Revisar venta",IF(A147&lt;SUMIFS('Ventas'!$A$10:$A$309,'Ventas'!$B$10:$B$309,B147,'Ventas'!$I$10:$I$309,1),"Cobro anterior venta",IF(AND(C147&lt;&gt;"Efectivo",C147&lt;&gt;"Tarjeta",C147&lt;&gt;"Transferencia",C147&lt;&gt;"Otro"),"Elige forma de pago",IF(OR(NOT(ISNUMBER(D147)),D147&lt;=0),"Importe no válido","OK")))))))))</x:f>
      </x:c>
      <x:c r="F147" s="2"/>
      <x:c r="G147" s="2"/>
      <x:c r="H147" s="2"/>
    </x:row>
    <x:row r="148" ht="30" customHeight="1">
      <x:c r="A148" s="11"/>
      <x:c r="B148" s="12"/>
      <x:c r="C148" s="8"/>
      <x:c r="D148" s="14"/>
      <x:c r="E148" s="9" t="str">
        <x:f>IF(COUNTA(A148:D148)=0,"",IF(NOT(ISNUMBER(A148)),"Fecha no válida",IF(OR(A148&lt;DATE(2000,1,1),A148&gt;DATE(2099,12,31),A148&lt;&gt;INT(A148)),"Fecha no válida",IF(OR(B148="",B148&lt;&gt;TRIM(B148),ISNUMBER(SEARCH("~*",B148)),ISNUMBER(SEARCH("~?",B148)),ISNUMBER(SEARCH("~~",B148))),"Revisa número venta",IF(COUNTIFS('Ventas'!$B$10:$B$309,B148)=0,"Venta no encontrada",IF(COUNTIFS('Ventas'!$B$10:$B$309,B148,'Ventas'!$H$10:$H$309,"&lt;&gt;OK")&gt;0,"Revisar venta",IF(A148&lt;SUMIFS('Ventas'!$A$10:$A$309,'Ventas'!$B$10:$B$309,B148,'Ventas'!$I$10:$I$309,1),"Cobro anterior venta",IF(AND(C148&lt;&gt;"Efectivo",C148&lt;&gt;"Tarjeta",C148&lt;&gt;"Transferencia",C148&lt;&gt;"Otro"),"Elige forma de pago",IF(OR(NOT(ISNUMBER(D148)),D148&lt;=0),"Importe no válido","OK")))))))))</x:f>
      </x:c>
      <x:c r="F148" s="2"/>
      <x:c r="G148" s="2"/>
      <x:c r="H148" s="2"/>
    </x:row>
    <x:row r="149" ht="30" customHeight="1">
      <x:c r="A149" s="11"/>
      <x:c r="B149" s="12"/>
      <x:c r="C149" s="8"/>
      <x:c r="D149" s="14"/>
      <x:c r="E149" s="9" t="str">
        <x:f>IF(COUNTA(A149:D149)=0,"",IF(NOT(ISNUMBER(A149)),"Fecha no válida",IF(OR(A149&lt;DATE(2000,1,1),A149&gt;DATE(2099,12,31),A149&lt;&gt;INT(A149)),"Fecha no válida",IF(OR(B149="",B149&lt;&gt;TRIM(B149),ISNUMBER(SEARCH("~*",B149)),ISNUMBER(SEARCH("~?",B149)),ISNUMBER(SEARCH("~~",B149))),"Revisa número venta",IF(COUNTIFS('Ventas'!$B$10:$B$309,B149)=0,"Venta no encontrada",IF(COUNTIFS('Ventas'!$B$10:$B$309,B149,'Ventas'!$H$10:$H$309,"&lt;&gt;OK")&gt;0,"Revisar venta",IF(A149&lt;SUMIFS('Ventas'!$A$10:$A$309,'Ventas'!$B$10:$B$309,B149,'Ventas'!$I$10:$I$309,1),"Cobro anterior venta",IF(AND(C149&lt;&gt;"Efectivo",C149&lt;&gt;"Tarjeta",C149&lt;&gt;"Transferencia",C149&lt;&gt;"Otro"),"Elige forma de pago",IF(OR(NOT(ISNUMBER(D149)),D149&lt;=0),"Importe no válido","OK")))))))))</x:f>
      </x:c>
      <x:c r="F149" s="2"/>
      <x:c r="G149" s="2"/>
      <x:c r="H149" s="2"/>
    </x:row>
    <x:row r="150" ht="30" customHeight="1">
      <x:c r="A150" s="11"/>
      <x:c r="B150" s="12"/>
      <x:c r="C150" s="8"/>
      <x:c r="D150" s="14"/>
      <x:c r="E150" s="9" t="str">
        <x:f>IF(COUNTA(A150:D150)=0,"",IF(NOT(ISNUMBER(A150)),"Fecha no válida",IF(OR(A150&lt;DATE(2000,1,1),A150&gt;DATE(2099,12,31),A150&lt;&gt;INT(A150)),"Fecha no válida",IF(OR(B150="",B150&lt;&gt;TRIM(B150),ISNUMBER(SEARCH("~*",B150)),ISNUMBER(SEARCH("~?",B150)),ISNUMBER(SEARCH("~~",B150))),"Revisa número venta",IF(COUNTIFS('Ventas'!$B$10:$B$309,B150)=0,"Venta no encontrada",IF(COUNTIFS('Ventas'!$B$10:$B$309,B150,'Ventas'!$H$10:$H$309,"&lt;&gt;OK")&gt;0,"Revisar venta",IF(A150&lt;SUMIFS('Ventas'!$A$10:$A$309,'Ventas'!$B$10:$B$309,B150,'Ventas'!$I$10:$I$309,1),"Cobro anterior venta",IF(AND(C150&lt;&gt;"Efectivo",C150&lt;&gt;"Tarjeta",C150&lt;&gt;"Transferencia",C150&lt;&gt;"Otro"),"Elige forma de pago",IF(OR(NOT(ISNUMBER(D150)),D150&lt;=0),"Importe no válido","OK")))))))))</x:f>
      </x:c>
      <x:c r="F150" s="2"/>
      <x:c r="G150" s="2"/>
      <x:c r="H150" s="2"/>
    </x:row>
    <x:row r="151" ht="30" customHeight="1">
      <x:c r="A151" s="11"/>
      <x:c r="B151" s="12"/>
      <x:c r="C151" s="8"/>
      <x:c r="D151" s="14"/>
      <x:c r="E151" s="9" t="str">
        <x:f>IF(COUNTA(A151:D151)=0,"",IF(NOT(ISNUMBER(A151)),"Fecha no válida",IF(OR(A151&lt;DATE(2000,1,1),A151&gt;DATE(2099,12,31),A151&lt;&gt;INT(A151)),"Fecha no válida",IF(OR(B151="",B151&lt;&gt;TRIM(B151),ISNUMBER(SEARCH("~*",B151)),ISNUMBER(SEARCH("~?",B151)),ISNUMBER(SEARCH("~~",B151))),"Revisa número venta",IF(COUNTIFS('Ventas'!$B$10:$B$309,B151)=0,"Venta no encontrada",IF(COUNTIFS('Ventas'!$B$10:$B$309,B151,'Ventas'!$H$10:$H$309,"&lt;&gt;OK")&gt;0,"Revisar venta",IF(A151&lt;SUMIFS('Ventas'!$A$10:$A$309,'Ventas'!$B$10:$B$309,B151,'Ventas'!$I$10:$I$309,1),"Cobro anterior venta",IF(AND(C151&lt;&gt;"Efectivo",C151&lt;&gt;"Tarjeta",C151&lt;&gt;"Transferencia",C151&lt;&gt;"Otro"),"Elige forma de pago",IF(OR(NOT(ISNUMBER(D151)),D151&lt;=0),"Importe no válido","OK")))))))))</x:f>
      </x:c>
      <x:c r="F151" s="2"/>
      <x:c r="G151" s="2"/>
      <x:c r="H151" s="2"/>
    </x:row>
    <x:row r="152" ht="30" customHeight="1">
      <x:c r="A152" s="11"/>
      <x:c r="B152" s="12"/>
      <x:c r="C152" s="8"/>
      <x:c r="D152" s="14"/>
      <x:c r="E152" s="9" t="str">
        <x:f>IF(COUNTA(A152:D152)=0,"",IF(NOT(ISNUMBER(A152)),"Fecha no válida",IF(OR(A152&lt;DATE(2000,1,1),A152&gt;DATE(2099,12,31),A152&lt;&gt;INT(A152)),"Fecha no válida",IF(OR(B152="",B152&lt;&gt;TRIM(B152),ISNUMBER(SEARCH("~*",B152)),ISNUMBER(SEARCH("~?",B152)),ISNUMBER(SEARCH("~~",B152))),"Revisa número venta",IF(COUNTIFS('Ventas'!$B$10:$B$309,B152)=0,"Venta no encontrada",IF(COUNTIFS('Ventas'!$B$10:$B$309,B152,'Ventas'!$H$10:$H$309,"&lt;&gt;OK")&gt;0,"Revisar venta",IF(A152&lt;SUMIFS('Ventas'!$A$10:$A$309,'Ventas'!$B$10:$B$309,B152,'Ventas'!$I$10:$I$309,1),"Cobro anterior venta",IF(AND(C152&lt;&gt;"Efectivo",C152&lt;&gt;"Tarjeta",C152&lt;&gt;"Transferencia",C152&lt;&gt;"Otro"),"Elige forma de pago",IF(OR(NOT(ISNUMBER(D152)),D152&lt;=0),"Importe no válido","OK")))))))))</x:f>
      </x:c>
      <x:c r="F152" s="2"/>
      <x:c r="G152" s="2"/>
      <x:c r="H152" s="2"/>
    </x:row>
    <x:row r="153" ht="30" customHeight="1">
      <x:c r="A153" s="11"/>
      <x:c r="B153" s="12"/>
      <x:c r="C153" s="8"/>
      <x:c r="D153" s="14"/>
      <x:c r="E153" s="9" t="str">
        <x:f>IF(COUNTA(A153:D153)=0,"",IF(NOT(ISNUMBER(A153)),"Fecha no válida",IF(OR(A153&lt;DATE(2000,1,1),A153&gt;DATE(2099,12,31),A153&lt;&gt;INT(A153)),"Fecha no válida",IF(OR(B153="",B153&lt;&gt;TRIM(B153),ISNUMBER(SEARCH("~*",B153)),ISNUMBER(SEARCH("~?",B153)),ISNUMBER(SEARCH("~~",B153))),"Revisa número venta",IF(COUNTIFS('Ventas'!$B$10:$B$309,B153)=0,"Venta no encontrada",IF(COUNTIFS('Ventas'!$B$10:$B$309,B153,'Ventas'!$H$10:$H$309,"&lt;&gt;OK")&gt;0,"Revisar venta",IF(A153&lt;SUMIFS('Ventas'!$A$10:$A$309,'Ventas'!$B$10:$B$309,B153,'Ventas'!$I$10:$I$309,1),"Cobro anterior venta",IF(AND(C153&lt;&gt;"Efectivo",C153&lt;&gt;"Tarjeta",C153&lt;&gt;"Transferencia",C153&lt;&gt;"Otro"),"Elige forma de pago",IF(OR(NOT(ISNUMBER(D153)),D153&lt;=0),"Importe no válido","OK")))))))))</x:f>
      </x:c>
      <x:c r="F153" s="2"/>
      <x:c r="G153" s="2"/>
      <x:c r="H153" s="2"/>
    </x:row>
    <x:row r="154" ht="30" customHeight="1">
      <x:c r="A154" s="11"/>
      <x:c r="B154" s="12"/>
      <x:c r="C154" s="8"/>
      <x:c r="D154" s="14"/>
      <x:c r="E154" s="9" t="str">
        <x:f>IF(COUNTA(A154:D154)=0,"",IF(NOT(ISNUMBER(A154)),"Fecha no válida",IF(OR(A154&lt;DATE(2000,1,1),A154&gt;DATE(2099,12,31),A154&lt;&gt;INT(A154)),"Fecha no válida",IF(OR(B154="",B154&lt;&gt;TRIM(B154),ISNUMBER(SEARCH("~*",B154)),ISNUMBER(SEARCH("~?",B154)),ISNUMBER(SEARCH("~~",B154))),"Revisa número venta",IF(COUNTIFS('Ventas'!$B$10:$B$309,B154)=0,"Venta no encontrada",IF(COUNTIFS('Ventas'!$B$10:$B$309,B154,'Ventas'!$H$10:$H$309,"&lt;&gt;OK")&gt;0,"Revisar venta",IF(A154&lt;SUMIFS('Ventas'!$A$10:$A$309,'Ventas'!$B$10:$B$309,B154,'Ventas'!$I$10:$I$309,1),"Cobro anterior venta",IF(AND(C154&lt;&gt;"Efectivo",C154&lt;&gt;"Tarjeta",C154&lt;&gt;"Transferencia",C154&lt;&gt;"Otro"),"Elige forma de pago",IF(OR(NOT(ISNUMBER(D154)),D154&lt;=0),"Importe no válido","OK")))))))))</x:f>
      </x:c>
      <x:c r="F154" s="2"/>
      <x:c r="G154" s="2"/>
      <x:c r="H154" s="2"/>
    </x:row>
    <x:row r="155" ht="30" customHeight="1">
      <x:c r="A155" s="11"/>
      <x:c r="B155" s="12"/>
      <x:c r="C155" s="8"/>
      <x:c r="D155" s="14"/>
      <x:c r="E155" s="9" t="str">
        <x:f>IF(COUNTA(A155:D155)=0,"",IF(NOT(ISNUMBER(A155)),"Fecha no válida",IF(OR(A155&lt;DATE(2000,1,1),A155&gt;DATE(2099,12,31),A155&lt;&gt;INT(A155)),"Fecha no válida",IF(OR(B155="",B155&lt;&gt;TRIM(B155),ISNUMBER(SEARCH("~*",B155)),ISNUMBER(SEARCH("~?",B155)),ISNUMBER(SEARCH("~~",B155))),"Revisa número venta",IF(COUNTIFS('Ventas'!$B$10:$B$309,B155)=0,"Venta no encontrada",IF(COUNTIFS('Ventas'!$B$10:$B$309,B155,'Ventas'!$H$10:$H$309,"&lt;&gt;OK")&gt;0,"Revisar venta",IF(A155&lt;SUMIFS('Ventas'!$A$10:$A$309,'Ventas'!$B$10:$B$309,B155,'Ventas'!$I$10:$I$309,1),"Cobro anterior venta",IF(AND(C155&lt;&gt;"Efectivo",C155&lt;&gt;"Tarjeta",C155&lt;&gt;"Transferencia",C155&lt;&gt;"Otro"),"Elige forma de pago",IF(OR(NOT(ISNUMBER(D155)),D155&lt;=0),"Importe no válido","OK")))))))))</x:f>
      </x:c>
      <x:c r="F155" s="2"/>
      <x:c r="G155" s="2"/>
      <x:c r="H155" s="2"/>
    </x:row>
    <x:row r="156" ht="30" customHeight="1">
      <x:c r="A156" s="11"/>
      <x:c r="B156" s="12"/>
      <x:c r="C156" s="8"/>
      <x:c r="D156" s="14"/>
      <x:c r="E156" s="9" t="str">
        <x:f>IF(COUNTA(A156:D156)=0,"",IF(NOT(ISNUMBER(A156)),"Fecha no válida",IF(OR(A156&lt;DATE(2000,1,1),A156&gt;DATE(2099,12,31),A156&lt;&gt;INT(A156)),"Fecha no válida",IF(OR(B156="",B156&lt;&gt;TRIM(B156),ISNUMBER(SEARCH("~*",B156)),ISNUMBER(SEARCH("~?",B156)),ISNUMBER(SEARCH("~~",B156))),"Revisa número venta",IF(COUNTIFS('Ventas'!$B$10:$B$309,B156)=0,"Venta no encontrada",IF(COUNTIFS('Ventas'!$B$10:$B$309,B156,'Ventas'!$H$10:$H$309,"&lt;&gt;OK")&gt;0,"Revisar venta",IF(A156&lt;SUMIFS('Ventas'!$A$10:$A$309,'Ventas'!$B$10:$B$309,B156,'Ventas'!$I$10:$I$309,1),"Cobro anterior venta",IF(AND(C156&lt;&gt;"Efectivo",C156&lt;&gt;"Tarjeta",C156&lt;&gt;"Transferencia",C156&lt;&gt;"Otro"),"Elige forma de pago",IF(OR(NOT(ISNUMBER(D156)),D156&lt;=0),"Importe no válido","OK")))))))))</x:f>
      </x:c>
      <x:c r="F156" s="2"/>
      <x:c r="G156" s="2"/>
      <x:c r="H156" s="2"/>
    </x:row>
    <x:row r="157" ht="30" customHeight="1">
      <x:c r="A157" s="11"/>
      <x:c r="B157" s="12"/>
      <x:c r="C157" s="8"/>
      <x:c r="D157" s="14"/>
      <x:c r="E157" s="9" t="str">
        <x:f>IF(COUNTA(A157:D157)=0,"",IF(NOT(ISNUMBER(A157)),"Fecha no válida",IF(OR(A157&lt;DATE(2000,1,1),A157&gt;DATE(2099,12,31),A157&lt;&gt;INT(A157)),"Fecha no válida",IF(OR(B157="",B157&lt;&gt;TRIM(B157),ISNUMBER(SEARCH("~*",B157)),ISNUMBER(SEARCH("~?",B157)),ISNUMBER(SEARCH("~~",B157))),"Revisa número venta",IF(COUNTIFS('Ventas'!$B$10:$B$309,B157)=0,"Venta no encontrada",IF(COUNTIFS('Ventas'!$B$10:$B$309,B157,'Ventas'!$H$10:$H$309,"&lt;&gt;OK")&gt;0,"Revisar venta",IF(A157&lt;SUMIFS('Ventas'!$A$10:$A$309,'Ventas'!$B$10:$B$309,B157,'Ventas'!$I$10:$I$309,1),"Cobro anterior venta",IF(AND(C157&lt;&gt;"Efectivo",C157&lt;&gt;"Tarjeta",C157&lt;&gt;"Transferencia",C157&lt;&gt;"Otro"),"Elige forma de pago",IF(OR(NOT(ISNUMBER(D157)),D157&lt;=0),"Importe no válido","OK")))))))))</x:f>
      </x:c>
      <x:c r="F157" s="2"/>
      <x:c r="G157" s="2"/>
      <x:c r="H157" s="2"/>
    </x:row>
    <x:row r="158" ht="30" customHeight="1">
      <x:c r="A158" s="11"/>
      <x:c r="B158" s="12"/>
      <x:c r="C158" s="8"/>
      <x:c r="D158" s="14"/>
      <x:c r="E158" s="9" t="str">
        <x:f>IF(COUNTA(A158:D158)=0,"",IF(NOT(ISNUMBER(A158)),"Fecha no válida",IF(OR(A158&lt;DATE(2000,1,1),A158&gt;DATE(2099,12,31),A158&lt;&gt;INT(A158)),"Fecha no válida",IF(OR(B158="",B158&lt;&gt;TRIM(B158),ISNUMBER(SEARCH("~*",B158)),ISNUMBER(SEARCH("~?",B158)),ISNUMBER(SEARCH("~~",B158))),"Revisa número venta",IF(COUNTIFS('Ventas'!$B$10:$B$309,B158)=0,"Venta no encontrada",IF(COUNTIFS('Ventas'!$B$10:$B$309,B158,'Ventas'!$H$10:$H$309,"&lt;&gt;OK")&gt;0,"Revisar venta",IF(A158&lt;SUMIFS('Ventas'!$A$10:$A$309,'Ventas'!$B$10:$B$309,B158,'Ventas'!$I$10:$I$309,1),"Cobro anterior venta",IF(AND(C158&lt;&gt;"Efectivo",C158&lt;&gt;"Tarjeta",C158&lt;&gt;"Transferencia",C158&lt;&gt;"Otro"),"Elige forma de pago",IF(OR(NOT(ISNUMBER(D158)),D158&lt;=0),"Importe no válido","OK")))))))))</x:f>
      </x:c>
      <x:c r="F158" s="2"/>
      <x:c r="G158" s="2"/>
      <x:c r="H158" s="2"/>
    </x:row>
    <x:row r="159" ht="30" customHeight="1">
      <x:c r="A159" s="11"/>
      <x:c r="B159" s="12"/>
      <x:c r="C159" s="8"/>
      <x:c r="D159" s="14"/>
      <x:c r="E159" s="9" t="str">
        <x:f>IF(COUNTA(A159:D159)=0,"",IF(NOT(ISNUMBER(A159)),"Fecha no válida",IF(OR(A159&lt;DATE(2000,1,1),A159&gt;DATE(2099,12,31),A159&lt;&gt;INT(A159)),"Fecha no válida",IF(OR(B159="",B159&lt;&gt;TRIM(B159),ISNUMBER(SEARCH("~*",B159)),ISNUMBER(SEARCH("~?",B159)),ISNUMBER(SEARCH("~~",B159))),"Revisa número venta",IF(COUNTIFS('Ventas'!$B$10:$B$309,B159)=0,"Venta no encontrada",IF(COUNTIFS('Ventas'!$B$10:$B$309,B159,'Ventas'!$H$10:$H$309,"&lt;&gt;OK")&gt;0,"Revisar venta",IF(A159&lt;SUMIFS('Ventas'!$A$10:$A$309,'Ventas'!$B$10:$B$309,B159,'Ventas'!$I$10:$I$309,1),"Cobro anterior venta",IF(AND(C159&lt;&gt;"Efectivo",C159&lt;&gt;"Tarjeta",C159&lt;&gt;"Transferencia",C159&lt;&gt;"Otro"),"Elige forma de pago",IF(OR(NOT(ISNUMBER(D159)),D159&lt;=0),"Importe no válido","OK")))))))))</x:f>
      </x:c>
      <x:c r="F159" s="2"/>
      <x:c r="G159" s="2"/>
      <x:c r="H159" s="2"/>
    </x:row>
    <x:row r="160" ht="30" customHeight="1">
      <x:c r="A160" s="11"/>
      <x:c r="B160" s="12"/>
      <x:c r="C160" s="8"/>
      <x:c r="D160" s="14"/>
      <x:c r="E160" s="9" t="str">
        <x:f>IF(COUNTA(A160:D160)=0,"",IF(NOT(ISNUMBER(A160)),"Fecha no válida",IF(OR(A160&lt;DATE(2000,1,1),A160&gt;DATE(2099,12,31),A160&lt;&gt;INT(A160)),"Fecha no válida",IF(OR(B160="",B160&lt;&gt;TRIM(B160),ISNUMBER(SEARCH("~*",B160)),ISNUMBER(SEARCH("~?",B160)),ISNUMBER(SEARCH("~~",B160))),"Revisa número venta",IF(COUNTIFS('Ventas'!$B$10:$B$309,B160)=0,"Venta no encontrada",IF(COUNTIFS('Ventas'!$B$10:$B$309,B160,'Ventas'!$H$10:$H$309,"&lt;&gt;OK")&gt;0,"Revisar venta",IF(A160&lt;SUMIFS('Ventas'!$A$10:$A$309,'Ventas'!$B$10:$B$309,B160,'Ventas'!$I$10:$I$309,1),"Cobro anterior venta",IF(AND(C160&lt;&gt;"Efectivo",C160&lt;&gt;"Tarjeta",C160&lt;&gt;"Transferencia",C160&lt;&gt;"Otro"),"Elige forma de pago",IF(OR(NOT(ISNUMBER(D160)),D160&lt;=0),"Importe no válido","OK")))))))))</x:f>
      </x:c>
      <x:c r="F160" s="2"/>
      <x:c r="G160" s="2"/>
      <x:c r="H160" s="2"/>
    </x:row>
    <x:row r="161" ht="30" customHeight="1">
      <x:c r="A161" s="11"/>
      <x:c r="B161" s="12"/>
      <x:c r="C161" s="8"/>
      <x:c r="D161" s="14"/>
      <x:c r="E161" s="9" t="str">
        <x:f>IF(COUNTA(A161:D161)=0,"",IF(NOT(ISNUMBER(A161)),"Fecha no válida",IF(OR(A161&lt;DATE(2000,1,1),A161&gt;DATE(2099,12,31),A161&lt;&gt;INT(A161)),"Fecha no válida",IF(OR(B161="",B161&lt;&gt;TRIM(B161),ISNUMBER(SEARCH("~*",B161)),ISNUMBER(SEARCH("~?",B161)),ISNUMBER(SEARCH("~~",B161))),"Revisa número venta",IF(COUNTIFS('Ventas'!$B$10:$B$309,B161)=0,"Venta no encontrada",IF(COUNTIFS('Ventas'!$B$10:$B$309,B161,'Ventas'!$H$10:$H$309,"&lt;&gt;OK")&gt;0,"Revisar venta",IF(A161&lt;SUMIFS('Ventas'!$A$10:$A$309,'Ventas'!$B$10:$B$309,B161,'Ventas'!$I$10:$I$309,1),"Cobro anterior venta",IF(AND(C161&lt;&gt;"Efectivo",C161&lt;&gt;"Tarjeta",C161&lt;&gt;"Transferencia",C161&lt;&gt;"Otro"),"Elige forma de pago",IF(OR(NOT(ISNUMBER(D161)),D161&lt;=0),"Importe no válido","OK")))))))))</x:f>
      </x:c>
      <x:c r="F161" s="2"/>
      <x:c r="G161" s="2"/>
      <x:c r="H161" s="2"/>
    </x:row>
    <x:row r="162" ht="30" customHeight="1">
      <x:c r="A162" s="11"/>
      <x:c r="B162" s="12"/>
      <x:c r="C162" s="8"/>
      <x:c r="D162" s="14"/>
      <x:c r="E162" s="9" t="str">
        <x:f>IF(COUNTA(A162:D162)=0,"",IF(NOT(ISNUMBER(A162)),"Fecha no válida",IF(OR(A162&lt;DATE(2000,1,1),A162&gt;DATE(2099,12,31),A162&lt;&gt;INT(A162)),"Fecha no válida",IF(OR(B162="",B162&lt;&gt;TRIM(B162),ISNUMBER(SEARCH("~*",B162)),ISNUMBER(SEARCH("~?",B162)),ISNUMBER(SEARCH("~~",B162))),"Revisa número venta",IF(COUNTIFS('Ventas'!$B$10:$B$309,B162)=0,"Venta no encontrada",IF(COUNTIFS('Ventas'!$B$10:$B$309,B162,'Ventas'!$H$10:$H$309,"&lt;&gt;OK")&gt;0,"Revisar venta",IF(A162&lt;SUMIFS('Ventas'!$A$10:$A$309,'Ventas'!$B$10:$B$309,B162,'Ventas'!$I$10:$I$309,1),"Cobro anterior venta",IF(AND(C162&lt;&gt;"Efectivo",C162&lt;&gt;"Tarjeta",C162&lt;&gt;"Transferencia",C162&lt;&gt;"Otro"),"Elige forma de pago",IF(OR(NOT(ISNUMBER(D162)),D162&lt;=0),"Importe no válido","OK")))))))))</x:f>
      </x:c>
      <x:c r="F162" s="2"/>
      <x:c r="G162" s="2"/>
      <x:c r="H162" s="2"/>
    </x:row>
    <x:row r="163" ht="30" customHeight="1">
      <x:c r="A163" s="11"/>
      <x:c r="B163" s="12"/>
      <x:c r="C163" s="8"/>
      <x:c r="D163" s="14"/>
      <x:c r="E163" s="9" t="str">
        <x:f>IF(COUNTA(A163:D163)=0,"",IF(NOT(ISNUMBER(A163)),"Fecha no válida",IF(OR(A163&lt;DATE(2000,1,1),A163&gt;DATE(2099,12,31),A163&lt;&gt;INT(A163)),"Fecha no válida",IF(OR(B163="",B163&lt;&gt;TRIM(B163),ISNUMBER(SEARCH("~*",B163)),ISNUMBER(SEARCH("~?",B163)),ISNUMBER(SEARCH("~~",B163))),"Revisa número venta",IF(COUNTIFS('Ventas'!$B$10:$B$309,B163)=0,"Venta no encontrada",IF(COUNTIFS('Ventas'!$B$10:$B$309,B163,'Ventas'!$H$10:$H$309,"&lt;&gt;OK")&gt;0,"Revisar venta",IF(A163&lt;SUMIFS('Ventas'!$A$10:$A$309,'Ventas'!$B$10:$B$309,B163,'Ventas'!$I$10:$I$309,1),"Cobro anterior venta",IF(AND(C163&lt;&gt;"Efectivo",C163&lt;&gt;"Tarjeta",C163&lt;&gt;"Transferencia",C163&lt;&gt;"Otro"),"Elige forma de pago",IF(OR(NOT(ISNUMBER(D163)),D163&lt;=0),"Importe no válido","OK")))))))))</x:f>
      </x:c>
      <x:c r="F163" s="2"/>
      <x:c r="G163" s="2"/>
      <x:c r="H163" s="2"/>
    </x:row>
    <x:row r="164" ht="30" customHeight="1">
      <x:c r="A164" s="11"/>
      <x:c r="B164" s="12"/>
      <x:c r="C164" s="8"/>
      <x:c r="D164" s="14"/>
      <x:c r="E164" s="9" t="str">
        <x:f>IF(COUNTA(A164:D164)=0,"",IF(NOT(ISNUMBER(A164)),"Fecha no válida",IF(OR(A164&lt;DATE(2000,1,1),A164&gt;DATE(2099,12,31),A164&lt;&gt;INT(A164)),"Fecha no válida",IF(OR(B164="",B164&lt;&gt;TRIM(B164),ISNUMBER(SEARCH("~*",B164)),ISNUMBER(SEARCH("~?",B164)),ISNUMBER(SEARCH("~~",B164))),"Revisa número venta",IF(COUNTIFS('Ventas'!$B$10:$B$309,B164)=0,"Venta no encontrada",IF(COUNTIFS('Ventas'!$B$10:$B$309,B164,'Ventas'!$H$10:$H$309,"&lt;&gt;OK")&gt;0,"Revisar venta",IF(A164&lt;SUMIFS('Ventas'!$A$10:$A$309,'Ventas'!$B$10:$B$309,B164,'Ventas'!$I$10:$I$309,1),"Cobro anterior venta",IF(AND(C164&lt;&gt;"Efectivo",C164&lt;&gt;"Tarjeta",C164&lt;&gt;"Transferencia",C164&lt;&gt;"Otro"),"Elige forma de pago",IF(OR(NOT(ISNUMBER(D164)),D164&lt;=0),"Importe no válido","OK")))))))))</x:f>
      </x:c>
      <x:c r="F164" s="2"/>
      <x:c r="G164" s="2"/>
      <x:c r="H164" s="2"/>
    </x:row>
    <x:row r="165" ht="30" customHeight="1">
      <x:c r="A165" s="11"/>
      <x:c r="B165" s="12"/>
      <x:c r="C165" s="8"/>
      <x:c r="D165" s="14"/>
      <x:c r="E165" s="9" t="str">
        <x:f>IF(COUNTA(A165:D165)=0,"",IF(NOT(ISNUMBER(A165)),"Fecha no válida",IF(OR(A165&lt;DATE(2000,1,1),A165&gt;DATE(2099,12,31),A165&lt;&gt;INT(A165)),"Fecha no válida",IF(OR(B165="",B165&lt;&gt;TRIM(B165),ISNUMBER(SEARCH("~*",B165)),ISNUMBER(SEARCH("~?",B165)),ISNUMBER(SEARCH("~~",B165))),"Revisa número venta",IF(COUNTIFS('Ventas'!$B$10:$B$309,B165)=0,"Venta no encontrada",IF(COUNTIFS('Ventas'!$B$10:$B$309,B165,'Ventas'!$H$10:$H$309,"&lt;&gt;OK")&gt;0,"Revisar venta",IF(A165&lt;SUMIFS('Ventas'!$A$10:$A$309,'Ventas'!$B$10:$B$309,B165,'Ventas'!$I$10:$I$309,1),"Cobro anterior venta",IF(AND(C165&lt;&gt;"Efectivo",C165&lt;&gt;"Tarjeta",C165&lt;&gt;"Transferencia",C165&lt;&gt;"Otro"),"Elige forma de pago",IF(OR(NOT(ISNUMBER(D165)),D165&lt;=0),"Importe no válido","OK")))))))))</x:f>
      </x:c>
      <x:c r="F165" s="2"/>
      <x:c r="G165" s="2"/>
      <x:c r="H165" s="2"/>
    </x:row>
    <x:row r="166" ht="30" customHeight="1">
      <x:c r="A166" s="11"/>
      <x:c r="B166" s="12"/>
      <x:c r="C166" s="8"/>
      <x:c r="D166" s="14"/>
      <x:c r="E166" s="9" t="str">
        <x:f>IF(COUNTA(A166:D166)=0,"",IF(NOT(ISNUMBER(A166)),"Fecha no válida",IF(OR(A166&lt;DATE(2000,1,1),A166&gt;DATE(2099,12,31),A166&lt;&gt;INT(A166)),"Fecha no válida",IF(OR(B166="",B166&lt;&gt;TRIM(B166),ISNUMBER(SEARCH("~*",B166)),ISNUMBER(SEARCH("~?",B166)),ISNUMBER(SEARCH("~~",B166))),"Revisa número venta",IF(COUNTIFS('Ventas'!$B$10:$B$309,B166)=0,"Venta no encontrada",IF(COUNTIFS('Ventas'!$B$10:$B$309,B166,'Ventas'!$H$10:$H$309,"&lt;&gt;OK")&gt;0,"Revisar venta",IF(A166&lt;SUMIFS('Ventas'!$A$10:$A$309,'Ventas'!$B$10:$B$309,B166,'Ventas'!$I$10:$I$309,1),"Cobro anterior venta",IF(AND(C166&lt;&gt;"Efectivo",C166&lt;&gt;"Tarjeta",C166&lt;&gt;"Transferencia",C166&lt;&gt;"Otro"),"Elige forma de pago",IF(OR(NOT(ISNUMBER(D166)),D166&lt;=0),"Importe no válido","OK")))))))))</x:f>
      </x:c>
      <x:c r="F166" s="2"/>
      <x:c r="G166" s="2"/>
      <x:c r="H166" s="2"/>
    </x:row>
    <x:row r="167" ht="30" customHeight="1">
      <x:c r="A167" s="11"/>
      <x:c r="B167" s="12"/>
      <x:c r="C167" s="8"/>
      <x:c r="D167" s="14"/>
      <x:c r="E167" s="9" t="str">
        <x:f>IF(COUNTA(A167:D167)=0,"",IF(NOT(ISNUMBER(A167)),"Fecha no válida",IF(OR(A167&lt;DATE(2000,1,1),A167&gt;DATE(2099,12,31),A167&lt;&gt;INT(A167)),"Fecha no válida",IF(OR(B167="",B167&lt;&gt;TRIM(B167),ISNUMBER(SEARCH("~*",B167)),ISNUMBER(SEARCH("~?",B167)),ISNUMBER(SEARCH("~~",B167))),"Revisa número venta",IF(COUNTIFS('Ventas'!$B$10:$B$309,B167)=0,"Venta no encontrada",IF(COUNTIFS('Ventas'!$B$10:$B$309,B167,'Ventas'!$H$10:$H$309,"&lt;&gt;OK")&gt;0,"Revisar venta",IF(A167&lt;SUMIFS('Ventas'!$A$10:$A$309,'Ventas'!$B$10:$B$309,B167,'Ventas'!$I$10:$I$309,1),"Cobro anterior venta",IF(AND(C167&lt;&gt;"Efectivo",C167&lt;&gt;"Tarjeta",C167&lt;&gt;"Transferencia",C167&lt;&gt;"Otro"),"Elige forma de pago",IF(OR(NOT(ISNUMBER(D167)),D167&lt;=0),"Importe no válido","OK")))))))))</x:f>
      </x:c>
      <x:c r="F167" s="2"/>
      <x:c r="G167" s="2"/>
      <x:c r="H167" s="2"/>
    </x:row>
    <x:row r="168" ht="30" customHeight="1">
      <x:c r="A168" s="11"/>
      <x:c r="B168" s="12"/>
      <x:c r="C168" s="8"/>
      <x:c r="D168" s="14"/>
      <x:c r="E168" s="9" t="str">
        <x:f>IF(COUNTA(A168:D168)=0,"",IF(NOT(ISNUMBER(A168)),"Fecha no válida",IF(OR(A168&lt;DATE(2000,1,1),A168&gt;DATE(2099,12,31),A168&lt;&gt;INT(A168)),"Fecha no válida",IF(OR(B168="",B168&lt;&gt;TRIM(B168),ISNUMBER(SEARCH("~*",B168)),ISNUMBER(SEARCH("~?",B168)),ISNUMBER(SEARCH("~~",B168))),"Revisa número venta",IF(COUNTIFS('Ventas'!$B$10:$B$309,B168)=0,"Venta no encontrada",IF(COUNTIFS('Ventas'!$B$10:$B$309,B168,'Ventas'!$H$10:$H$309,"&lt;&gt;OK")&gt;0,"Revisar venta",IF(A168&lt;SUMIFS('Ventas'!$A$10:$A$309,'Ventas'!$B$10:$B$309,B168,'Ventas'!$I$10:$I$309,1),"Cobro anterior venta",IF(AND(C168&lt;&gt;"Efectivo",C168&lt;&gt;"Tarjeta",C168&lt;&gt;"Transferencia",C168&lt;&gt;"Otro"),"Elige forma de pago",IF(OR(NOT(ISNUMBER(D168)),D168&lt;=0),"Importe no válido","OK")))))))))</x:f>
      </x:c>
      <x:c r="F168" s="2"/>
      <x:c r="G168" s="2"/>
      <x:c r="H168" s="2"/>
    </x:row>
    <x:row r="169" ht="30" customHeight="1">
      <x:c r="A169" s="11"/>
      <x:c r="B169" s="12"/>
      <x:c r="C169" s="8"/>
      <x:c r="D169" s="14"/>
      <x:c r="E169" s="9" t="str">
        <x:f>IF(COUNTA(A169:D169)=0,"",IF(NOT(ISNUMBER(A169)),"Fecha no válida",IF(OR(A169&lt;DATE(2000,1,1),A169&gt;DATE(2099,12,31),A169&lt;&gt;INT(A169)),"Fecha no válida",IF(OR(B169="",B169&lt;&gt;TRIM(B169),ISNUMBER(SEARCH("~*",B169)),ISNUMBER(SEARCH("~?",B169)),ISNUMBER(SEARCH("~~",B169))),"Revisa número venta",IF(COUNTIFS('Ventas'!$B$10:$B$309,B169)=0,"Venta no encontrada",IF(COUNTIFS('Ventas'!$B$10:$B$309,B169,'Ventas'!$H$10:$H$309,"&lt;&gt;OK")&gt;0,"Revisar venta",IF(A169&lt;SUMIFS('Ventas'!$A$10:$A$309,'Ventas'!$B$10:$B$309,B169,'Ventas'!$I$10:$I$309,1),"Cobro anterior venta",IF(AND(C169&lt;&gt;"Efectivo",C169&lt;&gt;"Tarjeta",C169&lt;&gt;"Transferencia",C169&lt;&gt;"Otro"),"Elige forma de pago",IF(OR(NOT(ISNUMBER(D169)),D169&lt;=0),"Importe no válido","OK")))))))))</x:f>
      </x:c>
      <x:c r="F169" s="2"/>
      <x:c r="G169" s="2"/>
      <x:c r="H169" s="2"/>
    </x:row>
    <x:row r="170" ht="30" customHeight="1">
      <x:c r="A170" s="11"/>
      <x:c r="B170" s="12"/>
      <x:c r="C170" s="8"/>
      <x:c r="D170" s="14"/>
      <x:c r="E170" s="9" t="str">
        <x:f>IF(COUNTA(A170:D170)=0,"",IF(NOT(ISNUMBER(A170)),"Fecha no válida",IF(OR(A170&lt;DATE(2000,1,1),A170&gt;DATE(2099,12,31),A170&lt;&gt;INT(A170)),"Fecha no válida",IF(OR(B170="",B170&lt;&gt;TRIM(B170),ISNUMBER(SEARCH("~*",B170)),ISNUMBER(SEARCH("~?",B170)),ISNUMBER(SEARCH("~~",B170))),"Revisa número venta",IF(COUNTIFS('Ventas'!$B$10:$B$309,B170)=0,"Venta no encontrada",IF(COUNTIFS('Ventas'!$B$10:$B$309,B170,'Ventas'!$H$10:$H$309,"&lt;&gt;OK")&gt;0,"Revisar venta",IF(A170&lt;SUMIFS('Ventas'!$A$10:$A$309,'Ventas'!$B$10:$B$309,B170,'Ventas'!$I$10:$I$309,1),"Cobro anterior venta",IF(AND(C170&lt;&gt;"Efectivo",C170&lt;&gt;"Tarjeta",C170&lt;&gt;"Transferencia",C170&lt;&gt;"Otro"),"Elige forma de pago",IF(OR(NOT(ISNUMBER(D170)),D170&lt;=0),"Importe no válido","OK")))))))))</x:f>
      </x:c>
      <x:c r="F170" s="2"/>
      <x:c r="G170" s="2"/>
      <x:c r="H170" s="2"/>
    </x:row>
    <x:row r="171" ht="30" customHeight="1">
      <x:c r="A171" s="11"/>
      <x:c r="B171" s="12"/>
      <x:c r="C171" s="8"/>
      <x:c r="D171" s="14"/>
      <x:c r="E171" s="9" t="str">
        <x:f>IF(COUNTA(A171:D171)=0,"",IF(NOT(ISNUMBER(A171)),"Fecha no válida",IF(OR(A171&lt;DATE(2000,1,1),A171&gt;DATE(2099,12,31),A171&lt;&gt;INT(A171)),"Fecha no válida",IF(OR(B171="",B171&lt;&gt;TRIM(B171),ISNUMBER(SEARCH("~*",B171)),ISNUMBER(SEARCH("~?",B171)),ISNUMBER(SEARCH("~~",B171))),"Revisa número venta",IF(COUNTIFS('Ventas'!$B$10:$B$309,B171)=0,"Venta no encontrada",IF(COUNTIFS('Ventas'!$B$10:$B$309,B171,'Ventas'!$H$10:$H$309,"&lt;&gt;OK")&gt;0,"Revisar venta",IF(A171&lt;SUMIFS('Ventas'!$A$10:$A$309,'Ventas'!$B$10:$B$309,B171,'Ventas'!$I$10:$I$309,1),"Cobro anterior venta",IF(AND(C171&lt;&gt;"Efectivo",C171&lt;&gt;"Tarjeta",C171&lt;&gt;"Transferencia",C171&lt;&gt;"Otro"),"Elige forma de pago",IF(OR(NOT(ISNUMBER(D171)),D171&lt;=0),"Importe no válido","OK")))))))))</x:f>
      </x:c>
      <x:c r="F171" s="2"/>
      <x:c r="G171" s="2"/>
      <x:c r="H171" s="2"/>
    </x:row>
    <x:row r="172" ht="30" customHeight="1">
      <x:c r="A172" s="11"/>
      <x:c r="B172" s="12"/>
      <x:c r="C172" s="8"/>
      <x:c r="D172" s="14"/>
      <x:c r="E172" s="9" t="str">
        <x:f>IF(COUNTA(A172:D172)=0,"",IF(NOT(ISNUMBER(A172)),"Fecha no válida",IF(OR(A172&lt;DATE(2000,1,1),A172&gt;DATE(2099,12,31),A172&lt;&gt;INT(A172)),"Fecha no válida",IF(OR(B172="",B172&lt;&gt;TRIM(B172),ISNUMBER(SEARCH("~*",B172)),ISNUMBER(SEARCH("~?",B172)),ISNUMBER(SEARCH("~~",B172))),"Revisa número venta",IF(COUNTIFS('Ventas'!$B$10:$B$309,B172)=0,"Venta no encontrada",IF(COUNTIFS('Ventas'!$B$10:$B$309,B172,'Ventas'!$H$10:$H$309,"&lt;&gt;OK")&gt;0,"Revisar venta",IF(A172&lt;SUMIFS('Ventas'!$A$10:$A$309,'Ventas'!$B$10:$B$309,B172,'Ventas'!$I$10:$I$309,1),"Cobro anterior venta",IF(AND(C172&lt;&gt;"Efectivo",C172&lt;&gt;"Tarjeta",C172&lt;&gt;"Transferencia",C172&lt;&gt;"Otro"),"Elige forma de pago",IF(OR(NOT(ISNUMBER(D172)),D172&lt;=0),"Importe no válido","OK")))))))))</x:f>
      </x:c>
      <x:c r="F172" s="2"/>
      <x:c r="G172" s="2"/>
      <x:c r="H172" s="2"/>
    </x:row>
    <x:row r="173" ht="30" customHeight="1">
      <x:c r="A173" s="11"/>
      <x:c r="B173" s="12"/>
      <x:c r="C173" s="8"/>
      <x:c r="D173" s="14"/>
      <x:c r="E173" s="9" t="str">
        <x:f>IF(COUNTA(A173:D173)=0,"",IF(NOT(ISNUMBER(A173)),"Fecha no válida",IF(OR(A173&lt;DATE(2000,1,1),A173&gt;DATE(2099,12,31),A173&lt;&gt;INT(A173)),"Fecha no válida",IF(OR(B173="",B173&lt;&gt;TRIM(B173),ISNUMBER(SEARCH("~*",B173)),ISNUMBER(SEARCH("~?",B173)),ISNUMBER(SEARCH("~~",B173))),"Revisa número venta",IF(COUNTIFS('Ventas'!$B$10:$B$309,B173)=0,"Venta no encontrada",IF(COUNTIFS('Ventas'!$B$10:$B$309,B173,'Ventas'!$H$10:$H$309,"&lt;&gt;OK")&gt;0,"Revisar venta",IF(A173&lt;SUMIFS('Ventas'!$A$10:$A$309,'Ventas'!$B$10:$B$309,B173,'Ventas'!$I$10:$I$309,1),"Cobro anterior venta",IF(AND(C173&lt;&gt;"Efectivo",C173&lt;&gt;"Tarjeta",C173&lt;&gt;"Transferencia",C173&lt;&gt;"Otro"),"Elige forma de pago",IF(OR(NOT(ISNUMBER(D173)),D173&lt;=0),"Importe no válido","OK")))))))))</x:f>
      </x:c>
      <x:c r="F173" s="2"/>
      <x:c r="G173" s="2"/>
      <x:c r="H173" s="2"/>
    </x:row>
    <x:row r="174" ht="30" customHeight="1">
      <x:c r="A174" s="11"/>
      <x:c r="B174" s="12"/>
      <x:c r="C174" s="8"/>
      <x:c r="D174" s="14"/>
      <x:c r="E174" s="9" t="str">
        <x:f>IF(COUNTA(A174:D174)=0,"",IF(NOT(ISNUMBER(A174)),"Fecha no válida",IF(OR(A174&lt;DATE(2000,1,1),A174&gt;DATE(2099,12,31),A174&lt;&gt;INT(A174)),"Fecha no válida",IF(OR(B174="",B174&lt;&gt;TRIM(B174),ISNUMBER(SEARCH("~*",B174)),ISNUMBER(SEARCH("~?",B174)),ISNUMBER(SEARCH("~~",B174))),"Revisa número venta",IF(COUNTIFS('Ventas'!$B$10:$B$309,B174)=0,"Venta no encontrada",IF(COUNTIFS('Ventas'!$B$10:$B$309,B174,'Ventas'!$H$10:$H$309,"&lt;&gt;OK")&gt;0,"Revisar venta",IF(A174&lt;SUMIFS('Ventas'!$A$10:$A$309,'Ventas'!$B$10:$B$309,B174,'Ventas'!$I$10:$I$309,1),"Cobro anterior venta",IF(AND(C174&lt;&gt;"Efectivo",C174&lt;&gt;"Tarjeta",C174&lt;&gt;"Transferencia",C174&lt;&gt;"Otro"),"Elige forma de pago",IF(OR(NOT(ISNUMBER(D174)),D174&lt;=0),"Importe no válido","OK")))))))))</x:f>
      </x:c>
      <x:c r="F174" s="2"/>
      <x:c r="G174" s="2"/>
      <x:c r="H174" s="2"/>
    </x:row>
    <x:row r="175" ht="30" customHeight="1">
      <x:c r="A175" s="11"/>
      <x:c r="B175" s="12"/>
      <x:c r="C175" s="8"/>
      <x:c r="D175" s="14"/>
      <x:c r="E175" s="9" t="str">
        <x:f>IF(COUNTA(A175:D175)=0,"",IF(NOT(ISNUMBER(A175)),"Fecha no válida",IF(OR(A175&lt;DATE(2000,1,1),A175&gt;DATE(2099,12,31),A175&lt;&gt;INT(A175)),"Fecha no válida",IF(OR(B175="",B175&lt;&gt;TRIM(B175),ISNUMBER(SEARCH("~*",B175)),ISNUMBER(SEARCH("~?",B175)),ISNUMBER(SEARCH("~~",B175))),"Revisa número venta",IF(COUNTIFS('Ventas'!$B$10:$B$309,B175)=0,"Venta no encontrada",IF(COUNTIFS('Ventas'!$B$10:$B$309,B175,'Ventas'!$H$10:$H$309,"&lt;&gt;OK")&gt;0,"Revisar venta",IF(A175&lt;SUMIFS('Ventas'!$A$10:$A$309,'Ventas'!$B$10:$B$309,B175,'Ventas'!$I$10:$I$309,1),"Cobro anterior venta",IF(AND(C175&lt;&gt;"Efectivo",C175&lt;&gt;"Tarjeta",C175&lt;&gt;"Transferencia",C175&lt;&gt;"Otro"),"Elige forma de pago",IF(OR(NOT(ISNUMBER(D175)),D175&lt;=0),"Importe no válido","OK")))))))))</x:f>
      </x:c>
      <x:c r="F175" s="2"/>
      <x:c r="G175" s="2"/>
      <x:c r="H175" s="2"/>
    </x:row>
    <x:row r="176" ht="30" customHeight="1">
      <x:c r="A176" s="11"/>
      <x:c r="B176" s="12"/>
      <x:c r="C176" s="8"/>
      <x:c r="D176" s="14"/>
      <x:c r="E176" s="9" t="str">
        <x:f>IF(COUNTA(A176:D176)=0,"",IF(NOT(ISNUMBER(A176)),"Fecha no válida",IF(OR(A176&lt;DATE(2000,1,1),A176&gt;DATE(2099,12,31),A176&lt;&gt;INT(A176)),"Fecha no válida",IF(OR(B176="",B176&lt;&gt;TRIM(B176),ISNUMBER(SEARCH("~*",B176)),ISNUMBER(SEARCH("~?",B176)),ISNUMBER(SEARCH("~~",B176))),"Revisa número venta",IF(COUNTIFS('Ventas'!$B$10:$B$309,B176)=0,"Venta no encontrada",IF(COUNTIFS('Ventas'!$B$10:$B$309,B176,'Ventas'!$H$10:$H$309,"&lt;&gt;OK")&gt;0,"Revisar venta",IF(A176&lt;SUMIFS('Ventas'!$A$10:$A$309,'Ventas'!$B$10:$B$309,B176,'Ventas'!$I$10:$I$309,1),"Cobro anterior venta",IF(AND(C176&lt;&gt;"Efectivo",C176&lt;&gt;"Tarjeta",C176&lt;&gt;"Transferencia",C176&lt;&gt;"Otro"),"Elige forma de pago",IF(OR(NOT(ISNUMBER(D176)),D176&lt;=0),"Importe no válido","OK")))))))))</x:f>
      </x:c>
      <x:c r="F176" s="2"/>
      <x:c r="G176" s="2"/>
      <x:c r="H176" s="2"/>
    </x:row>
    <x:row r="177" ht="30" customHeight="1">
      <x:c r="A177" s="11"/>
      <x:c r="B177" s="12"/>
      <x:c r="C177" s="8"/>
      <x:c r="D177" s="14"/>
      <x:c r="E177" s="9" t="str">
        <x:f>IF(COUNTA(A177:D177)=0,"",IF(NOT(ISNUMBER(A177)),"Fecha no válida",IF(OR(A177&lt;DATE(2000,1,1),A177&gt;DATE(2099,12,31),A177&lt;&gt;INT(A177)),"Fecha no válida",IF(OR(B177="",B177&lt;&gt;TRIM(B177),ISNUMBER(SEARCH("~*",B177)),ISNUMBER(SEARCH("~?",B177)),ISNUMBER(SEARCH("~~",B177))),"Revisa número venta",IF(COUNTIFS('Ventas'!$B$10:$B$309,B177)=0,"Venta no encontrada",IF(COUNTIFS('Ventas'!$B$10:$B$309,B177,'Ventas'!$H$10:$H$309,"&lt;&gt;OK")&gt;0,"Revisar venta",IF(A177&lt;SUMIFS('Ventas'!$A$10:$A$309,'Ventas'!$B$10:$B$309,B177,'Ventas'!$I$10:$I$309,1),"Cobro anterior venta",IF(AND(C177&lt;&gt;"Efectivo",C177&lt;&gt;"Tarjeta",C177&lt;&gt;"Transferencia",C177&lt;&gt;"Otro"),"Elige forma de pago",IF(OR(NOT(ISNUMBER(D177)),D177&lt;=0),"Importe no válido","OK")))))))))</x:f>
      </x:c>
      <x:c r="F177" s="2"/>
      <x:c r="G177" s="2"/>
      <x:c r="H177" s="2"/>
    </x:row>
    <x:row r="178" ht="30" customHeight="1">
      <x:c r="A178" s="11"/>
      <x:c r="B178" s="12"/>
      <x:c r="C178" s="8"/>
      <x:c r="D178" s="14"/>
      <x:c r="E178" s="9" t="str">
        <x:f>IF(COUNTA(A178:D178)=0,"",IF(NOT(ISNUMBER(A178)),"Fecha no válida",IF(OR(A178&lt;DATE(2000,1,1),A178&gt;DATE(2099,12,31),A178&lt;&gt;INT(A178)),"Fecha no válida",IF(OR(B178="",B178&lt;&gt;TRIM(B178),ISNUMBER(SEARCH("~*",B178)),ISNUMBER(SEARCH("~?",B178)),ISNUMBER(SEARCH("~~",B178))),"Revisa número venta",IF(COUNTIFS('Ventas'!$B$10:$B$309,B178)=0,"Venta no encontrada",IF(COUNTIFS('Ventas'!$B$10:$B$309,B178,'Ventas'!$H$10:$H$309,"&lt;&gt;OK")&gt;0,"Revisar venta",IF(A178&lt;SUMIFS('Ventas'!$A$10:$A$309,'Ventas'!$B$10:$B$309,B178,'Ventas'!$I$10:$I$309,1),"Cobro anterior venta",IF(AND(C178&lt;&gt;"Efectivo",C178&lt;&gt;"Tarjeta",C178&lt;&gt;"Transferencia",C178&lt;&gt;"Otro"),"Elige forma de pago",IF(OR(NOT(ISNUMBER(D178)),D178&lt;=0),"Importe no válido","OK")))))))))</x:f>
      </x:c>
      <x:c r="F178" s="2"/>
      <x:c r="G178" s="2"/>
      <x:c r="H178" s="2"/>
    </x:row>
    <x:row r="179" ht="30" customHeight="1">
      <x:c r="A179" s="11"/>
      <x:c r="B179" s="12"/>
      <x:c r="C179" s="8"/>
      <x:c r="D179" s="14"/>
      <x:c r="E179" s="9" t="str">
        <x:f>IF(COUNTA(A179:D179)=0,"",IF(NOT(ISNUMBER(A179)),"Fecha no válida",IF(OR(A179&lt;DATE(2000,1,1),A179&gt;DATE(2099,12,31),A179&lt;&gt;INT(A179)),"Fecha no válida",IF(OR(B179="",B179&lt;&gt;TRIM(B179),ISNUMBER(SEARCH("~*",B179)),ISNUMBER(SEARCH("~?",B179)),ISNUMBER(SEARCH("~~",B179))),"Revisa número venta",IF(COUNTIFS('Ventas'!$B$10:$B$309,B179)=0,"Venta no encontrada",IF(COUNTIFS('Ventas'!$B$10:$B$309,B179,'Ventas'!$H$10:$H$309,"&lt;&gt;OK")&gt;0,"Revisar venta",IF(A179&lt;SUMIFS('Ventas'!$A$10:$A$309,'Ventas'!$B$10:$B$309,B179,'Ventas'!$I$10:$I$309,1),"Cobro anterior venta",IF(AND(C179&lt;&gt;"Efectivo",C179&lt;&gt;"Tarjeta",C179&lt;&gt;"Transferencia",C179&lt;&gt;"Otro"),"Elige forma de pago",IF(OR(NOT(ISNUMBER(D179)),D179&lt;=0),"Importe no válido","OK")))))))))</x:f>
      </x:c>
      <x:c r="F179" s="2"/>
      <x:c r="G179" s="2"/>
      <x:c r="H179" s="2"/>
    </x:row>
    <x:row r="180" ht="30" customHeight="1">
      <x:c r="A180" s="11"/>
      <x:c r="B180" s="12"/>
      <x:c r="C180" s="8"/>
      <x:c r="D180" s="14"/>
      <x:c r="E180" s="9" t="str">
        <x:f>IF(COUNTA(A180:D180)=0,"",IF(NOT(ISNUMBER(A180)),"Fecha no válida",IF(OR(A180&lt;DATE(2000,1,1),A180&gt;DATE(2099,12,31),A180&lt;&gt;INT(A180)),"Fecha no válida",IF(OR(B180="",B180&lt;&gt;TRIM(B180),ISNUMBER(SEARCH("~*",B180)),ISNUMBER(SEARCH("~?",B180)),ISNUMBER(SEARCH("~~",B180))),"Revisa número venta",IF(COUNTIFS('Ventas'!$B$10:$B$309,B180)=0,"Venta no encontrada",IF(COUNTIFS('Ventas'!$B$10:$B$309,B180,'Ventas'!$H$10:$H$309,"&lt;&gt;OK")&gt;0,"Revisar venta",IF(A180&lt;SUMIFS('Ventas'!$A$10:$A$309,'Ventas'!$B$10:$B$309,B180,'Ventas'!$I$10:$I$309,1),"Cobro anterior venta",IF(AND(C180&lt;&gt;"Efectivo",C180&lt;&gt;"Tarjeta",C180&lt;&gt;"Transferencia",C180&lt;&gt;"Otro"),"Elige forma de pago",IF(OR(NOT(ISNUMBER(D180)),D180&lt;=0),"Importe no válido","OK")))))))))</x:f>
      </x:c>
      <x:c r="F180" s="2"/>
      <x:c r="G180" s="2"/>
      <x:c r="H180" s="2"/>
    </x:row>
    <x:row r="181" ht="30" customHeight="1">
      <x:c r="A181" s="11"/>
      <x:c r="B181" s="12"/>
      <x:c r="C181" s="8"/>
      <x:c r="D181" s="14"/>
      <x:c r="E181" s="9" t="str">
        <x:f>IF(COUNTA(A181:D181)=0,"",IF(NOT(ISNUMBER(A181)),"Fecha no válida",IF(OR(A181&lt;DATE(2000,1,1),A181&gt;DATE(2099,12,31),A181&lt;&gt;INT(A181)),"Fecha no válida",IF(OR(B181="",B181&lt;&gt;TRIM(B181),ISNUMBER(SEARCH("~*",B181)),ISNUMBER(SEARCH("~?",B181)),ISNUMBER(SEARCH("~~",B181))),"Revisa número venta",IF(COUNTIFS('Ventas'!$B$10:$B$309,B181)=0,"Venta no encontrada",IF(COUNTIFS('Ventas'!$B$10:$B$309,B181,'Ventas'!$H$10:$H$309,"&lt;&gt;OK")&gt;0,"Revisar venta",IF(A181&lt;SUMIFS('Ventas'!$A$10:$A$309,'Ventas'!$B$10:$B$309,B181,'Ventas'!$I$10:$I$309,1),"Cobro anterior venta",IF(AND(C181&lt;&gt;"Efectivo",C181&lt;&gt;"Tarjeta",C181&lt;&gt;"Transferencia",C181&lt;&gt;"Otro"),"Elige forma de pago",IF(OR(NOT(ISNUMBER(D181)),D181&lt;=0),"Importe no válido","OK")))))))))</x:f>
      </x:c>
      <x:c r="F181" s="2"/>
      <x:c r="G181" s="2"/>
      <x:c r="H181" s="2"/>
    </x:row>
    <x:row r="182" ht="30" customHeight="1">
      <x:c r="A182" s="11"/>
      <x:c r="B182" s="12"/>
      <x:c r="C182" s="8"/>
      <x:c r="D182" s="14"/>
      <x:c r="E182" s="9" t="str">
        <x:f>IF(COUNTA(A182:D182)=0,"",IF(NOT(ISNUMBER(A182)),"Fecha no válida",IF(OR(A182&lt;DATE(2000,1,1),A182&gt;DATE(2099,12,31),A182&lt;&gt;INT(A182)),"Fecha no válida",IF(OR(B182="",B182&lt;&gt;TRIM(B182),ISNUMBER(SEARCH("~*",B182)),ISNUMBER(SEARCH("~?",B182)),ISNUMBER(SEARCH("~~",B182))),"Revisa número venta",IF(COUNTIFS('Ventas'!$B$10:$B$309,B182)=0,"Venta no encontrada",IF(COUNTIFS('Ventas'!$B$10:$B$309,B182,'Ventas'!$H$10:$H$309,"&lt;&gt;OK")&gt;0,"Revisar venta",IF(A182&lt;SUMIFS('Ventas'!$A$10:$A$309,'Ventas'!$B$10:$B$309,B182,'Ventas'!$I$10:$I$309,1),"Cobro anterior venta",IF(AND(C182&lt;&gt;"Efectivo",C182&lt;&gt;"Tarjeta",C182&lt;&gt;"Transferencia",C182&lt;&gt;"Otro"),"Elige forma de pago",IF(OR(NOT(ISNUMBER(D182)),D182&lt;=0),"Importe no válido","OK")))))))))</x:f>
      </x:c>
      <x:c r="F182" s="2"/>
      <x:c r="G182" s="2"/>
      <x:c r="H182" s="2"/>
    </x:row>
    <x:row r="183" ht="30" customHeight="1">
      <x:c r="A183" s="11"/>
      <x:c r="B183" s="12"/>
      <x:c r="C183" s="8"/>
      <x:c r="D183" s="14"/>
      <x:c r="E183" s="9" t="str">
        <x:f>IF(COUNTA(A183:D183)=0,"",IF(NOT(ISNUMBER(A183)),"Fecha no válida",IF(OR(A183&lt;DATE(2000,1,1),A183&gt;DATE(2099,12,31),A183&lt;&gt;INT(A183)),"Fecha no válida",IF(OR(B183="",B183&lt;&gt;TRIM(B183),ISNUMBER(SEARCH("~*",B183)),ISNUMBER(SEARCH("~?",B183)),ISNUMBER(SEARCH("~~",B183))),"Revisa número venta",IF(COUNTIFS('Ventas'!$B$10:$B$309,B183)=0,"Venta no encontrada",IF(COUNTIFS('Ventas'!$B$10:$B$309,B183,'Ventas'!$H$10:$H$309,"&lt;&gt;OK")&gt;0,"Revisar venta",IF(A183&lt;SUMIFS('Ventas'!$A$10:$A$309,'Ventas'!$B$10:$B$309,B183,'Ventas'!$I$10:$I$309,1),"Cobro anterior venta",IF(AND(C183&lt;&gt;"Efectivo",C183&lt;&gt;"Tarjeta",C183&lt;&gt;"Transferencia",C183&lt;&gt;"Otro"),"Elige forma de pago",IF(OR(NOT(ISNUMBER(D183)),D183&lt;=0),"Importe no válido","OK")))))))))</x:f>
      </x:c>
      <x:c r="F183" s="2"/>
      <x:c r="G183" s="2"/>
      <x:c r="H183" s="2"/>
    </x:row>
    <x:row r="184" ht="30" customHeight="1">
      <x:c r="A184" s="11"/>
      <x:c r="B184" s="12"/>
      <x:c r="C184" s="8"/>
      <x:c r="D184" s="14"/>
      <x:c r="E184" s="9" t="str">
        <x:f>IF(COUNTA(A184:D184)=0,"",IF(NOT(ISNUMBER(A184)),"Fecha no válida",IF(OR(A184&lt;DATE(2000,1,1),A184&gt;DATE(2099,12,31),A184&lt;&gt;INT(A184)),"Fecha no válida",IF(OR(B184="",B184&lt;&gt;TRIM(B184),ISNUMBER(SEARCH("~*",B184)),ISNUMBER(SEARCH("~?",B184)),ISNUMBER(SEARCH("~~",B184))),"Revisa número venta",IF(COUNTIFS('Ventas'!$B$10:$B$309,B184)=0,"Venta no encontrada",IF(COUNTIFS('Ventas'!$B$10:$B$309,B184,'Ventas'!$H$10:$H$309,"&lt;&gt;OK")&gt;0,"Revisar venta",IF(A184&lt;SUMIFS('Ventas'!$A$10:$A$309,'Ventas'!$B$10:$B$309,B184,'Ventas'!$I$10:$I$309,1),"Cobro anterior venta",IF(AND(C184&lt;&gt;"Efectivo",C184&lt;&gt;"Tarjeta",C184&lt;&gt;"Transferencia",C184&lt;&gt;"Otro"),"Elige forma de pago",IF(OR(NOT(ISNUMBER(D184)),D184&lt;=0),"Importe no válido","OK")))))))))</x:f>
      </x:c>
      <x:c r="F184" s="2"/>
      <x:c r="G184" s="2"/>
      <x:c r="H184" s="2"/>
    </x:row>
    <x:row r="185" ht="30" customHeight="1">
      <x:c r="A185" s="11"/>
      <x:c r="B185" s="12"/>
      <x:c r="C185" s="8"/>
      <x:c r="D185" s="14"/>
      <x:c r="E185" s="9" t="str">
        <x:f>IF(COUNTA(A185:D185)=0,"",IF(NOT(ISNUMBER(A185)),"Fecha no válida",IF(OR(A185&lt;DATE(2000,1,1),A185&gt;DATE(2099,12,31),A185&lt;&gt;INT(A185)),"Fecha no válida",IF(OR(B185="",B185&lt;&gt;TRIM(B185),ISNUMBER(SEARCH("~*",B185)),ISNUMBER(SEARCH("~?",B185)),ISNUMBER(SEARCH("~~",B185))),"Revisa número venta",IF(COUNTIFS('Ventas'!$B$10:$B$309,B185)=0,"Venta no encontrada",IF(COUNTIFS('Ventas'!$B$10:$B$309,B185,'Ventas'!$H$10:$H$309,"&lt;&gt;OK")&gt;0,"Revisar venta",IF(A185&lt;SUMIFS('Ventas'!$A$10:$A$309,'Ventas'!$B$10:$B$309,B185,'Ventas'!$I$10:$I$309,1),"Cobro anterior venta",IF(AND(C185&lt;&gt;"Efectivo",C185&lt;&gt;"Tarjeta",C185&lt;&gt;"Transferencia",C185&lt;&gt;"Otro"),"Elige forma de pago",IF(OR(NOT(ISNUMBER(D185)),D185&lt;=0),"Importe no válido","OK")))))))))</x:f>
      </x:c>
      <x:c r="F185" s="2"/>
      <x:c r="G185" s="2"/>
      <x:c r="H185" s="2"/>
    </x:row>
    <x:row r="186" ht="30" customHeight="1">
      <x:c r="A186" s="11"/>
      <x:c r="B186" s="12"/>
      <x:c r="C186" s="8"/>
      <x:c r="D186" s="14"/>
      <x:c r="E186" s="9" t="str">
        <x:f>IF(COUNTA(A186:D186)=0,"",IF(NOT(ISNUMBER(A186)),"Fecha no válida",IF(OR(A186&lt;DATE(2000,1,1),A186&gt;DATE(2099,12,31),A186&lt;&gt;INT(A186)),"Fecha no válida",IF(OR(B186="",B186&lt;&gt;TRIM(B186),ISNUMBER(SEARCH("~*",B186)),ISNUMBER(SEARCH("~?",B186)),ISNUMBER(SEARCH("~~",B186))),"Revisa número venta",IF(COUNTIFS('Ventas'!$B$10:$B$309,B186)=0,"Venta no encontrada",IF(COUNTIFS('Ventas'!$B$10:$B$309,B186,'Ventas'!$H$10:$H$309,"&lt;&gt;OK")&gt;0,"Revisar venta",IF(A186&lt;SUMIFS('Ventas'!$A$10:$A$309,'Ventas'!$B$10:$B$309,B186,'Ventas'!$I$10:$I$309,1),"Cobro anterior venta",IF(AND(C186&lt;&gt;"Efectivo",C186&lt;&gt;"Tarjeta",C186&lt;&gt;"Transferencia",C186&lt;&gt;"Otro"),"Elige forma de pago",IF(OR(NOT(ISNUMBER(D186)),D186&lt;=0),"Importe no válido","OK")))))))))</x:f>
      </x:c>
      <x:c r="F186" s="2"/>
      <x:c r="G186" s="2"/>
      <x:c r="H186" s="2"/>
    </x:row>
    <x:row r="187" ht="30" customHeight="1">
      <x:c r="A187" s="11"/>
      <x:c r="B187" s="12"/>
      <x:c r="C187" s="8"/>
      <x:c r="D187" s="14"/>
      <x:c r="E187" s="9" t="str">
        <x:f>IF(COUNTA(A187:D187)=0,"",IF(NOT(ISNUMBER(A187)),"Fecha no válida",IF(OR(A187&lt;DATE(2000,1,1),A187&gt;DATE(2099,12,31),A187&lt;&gt;INT(A187)),"Fecha no válida",IF(OR(B187="",B187&lt;&gt;TRIM(B187),ISNUMBER(SEARCH("~*",B187)),ISNUMBER(SEARCH("~?",B187)),ISNUMBER(SEARCH("~~",B187))),"Revisa número venta",IF(COUNTIFS('Ventas'!$B$10:$B$309,B187)=0,"Venta no encontrada",IF(COUNTIFS('Ventas'!$B$10:$B$309,B187,'Ventas'!$H$10:$H$309,"&lt;&gt;OK")&gt;0,"Revisar venta",IF(A187&lt;SUMIFS('Ventas'!$A$10:$A$309,'Ventas'!$B$10:$B$309,B187,'Ventas'!$I$10:$I$309,1),"Cobro anterior venta",IF(AND(C187&lt;&gt;"Efectivo",C187&lt;&gt;"Tarjeta",C187&lt;&gt;"Transferencia",C187&lt;&gt;"Otro"),"Elige forma de pago",IF(OR(NOT(ISNUMBER(D187)),D187&lt;=0),"Importe no válido","OK")))))))))</x:f>
      </x:c>
      <x:c r="F187" s="2"/>
      <x:c r="G187" s="2"/>
      <x:c r="H187" s="2"/>
    </x:row>
    <x:row r="188" ht="30" customHeight="1">
      <x:c r="A188" s="11"/>
      <x:c r="B188" s="12"/>
      <x:c r="C188" s="8"/>
      <x:c r="D188" s="14"/>
      <x:c r="E188" s="9" t="str">
        <x:f>IF(COUNTA(A188:D188)=0,"",IF(NOT(ISNUMBER(A188)),"Fecha no válida",IF(OR(A188&lt;DATE(2000,1,1),A188&gt;DATE(2099,12,31),A188&lt;&gt;INT(A188)),"Fecha no válida",IF(OR(B188="",B188&lt;&gt;TRIM(B188),ISNUMBER(SEARCH("~*",B188)),ISNUMBER(SEARCH("~?",B188)),ISNUMBER(SEARCH("~~",B188))),"Revisa número venta",IF(COUNTIFS('Ventas'!$B$10:$B$309,B188)=0,"Venta no encontrada",IF(COUNTIFS('Ventas'!$B$10:$B$309,B188,'Ventas'!$H$10:$H$309,"&lt;&gt;OK")&gt;0,"Revisar venta",IF(A188&lt;SUMIFS('Ventas'!$A$10:$A$309,'Ventas'!$B$10:$B$309,B188,'Ventas'!$I$10:$I$309,1),"Cobro anterior venta",IF(AND(C188&lt;&gt;"Efectivo",C188&lt;&gt;"Tarjeta",C188&lt;&gt;"Transferencia",C188&lt;&gt;"Otro"),"Elige forma de pago",IF(OR(NOT(ISNUMBER(D188)),D188&lt;=0),"Importe no válido","OK")))))))))</x:f>
      </x:c>
      <x:c r="F188" s="2"/>
      <x:c r="G188" s="2"/>
      <x:c r="H188" s="2"/>
    </x:row>
    <x:row r="189" ht="30" customHeight="1">
      <x:c r="A189" s="11"/>
      <x:c r="B189" s="12"/>
      <x:c r="C189" s="8"/>
      <x:c r="D189" s="14"/>
      <x:c r="E189" s="9" t="str">
        <x:f>IF(COUNTA(A189:D189)=0,"",IF(NOT(ISNUMBER(A189)),"Fecha no válida",IF(OR(A189&lt;DATE(2000,1,1),A189&gt;DATE(2099,12,31),A189&lt;&gt;INT(A189)),"Fecha no válida",IF(OR(B189="",B189&lt;&gt;TRIM(B189),ISNUMBER(SEARCH("~*",B189)),ISNUMBER(SEARCH("~?",B189)),ISNUMBER(SEARCH("~~",B189))),"Revisa número venta",IF(COUNTIFS('Ventas'!$B$10:$B$309,B189)=0,"Venta no encontrada",IF(COUNTIFS('Ventas'!$B$10:$B$309,B189,'Ventas'!$H$10:$H$309,"&lt;&gt;OK")&gt;0,"Revisar venta",IF(A189&lt;SUMIFS('Ventas'!$A$10:$A$309,'Ventas'!$B$10:$B$309,B189,'Ventas'!$I$10:$I$309,1),"Cobro anterior venta",IF(AND(C189&lt;&gt;"Efectivo",C189&lt;&gt;"Tarjeta",C189&lt;&gt;"Transferencia",C189&lt;&gt;"Otro"),"Elige forma de pago",IF(OR(NOT(ISNUMBER(D189)),D189&lt;=0),"Importe no válido","OK")))))))))</x:f>
      </x:c>
      <x:c r="F189" s="2"/>
      <x:c r="G189" s="2"/>
      <x:c r="H189" s="2"/>
    </x:row>
    <x:row r="190" ht="30" customHeight="1">
      <x:c r="A190" s="11"/>
      <x:c r="B190" s="12"/>
      <x:c r="C190" s="8"/>
      <x:c r="D190" s="14"/>
      <x:c r="E190" s="9" t="str">
        <x:f>IF(COUNTA(A190:D190)=0,"",IF(NOT(ISNUMBER(A190)),"Fecha no válida",IF(OR(A190&lt;DATE(2000,1,1),A190&gt;DATE(2099,12,31),A190&lt;&gt;INT(A190)),"Fecha no válida",IF(OR(B190="",B190&lt;&gt;TRIM(B190),ISNUMBER(SEARCH("~*",B190)),ISNUMBER(SEARCH("~?",B190)),ISNUMBER(SEARCH("~~",B190))),"Revisa número venta",IF(COUNTIFS('Ventas'!$B$10:$B$309,B190)=0,"Venta no encontrada",IF(COUNTIFS('Ventas'!$B$10:$B$309,B190,'Ventas'!$H$10:$H$309,"&lt;&gt;OK")&gt;0,"Revisar venta",IF(A190&lt;SUMIFS('Ventas'!$A$10:$A$309,'Ventas'!$B$10:$B$309,B190,'Ventas'!$I$10:$I$309,1),"Cobro anterior venta",IF(AND(C190&lt;&gt;"Efectivo",C190&lt;&gt;"Tarjeta",C190&lt;&gt;"Transferencia",C190&lt;&gt;"Otro"),"Elige forma de pago",IF(OR(NOT(ISNUMBER(D190)),D190&lt;=0),"Importe no válido","OK")))))))))</x:f>
      </x:c>
      <x:c r="F190" s="2"/>
      <x:c r="G190" s="2"/>
      <x:c r="H190" s="2"/>
    </x:row>
    <x:row r="191" ht="30" customHeight="1">
      <x:c r="A191" s="11"/>
      <x:c r="B191" s="12"/>
      <x:c r="C191" s="8"/>
      <x:c r="D191" s="14"/>
      <x:c r="E191" s="9" t="str">
        <x:f>IF(COUNTA(A191:D191)=0,"",IF(NOT(ISNUMBER(A191)),"Fecha no válida",IF(OR(A191&lt;DATE(2000,1,1),A191&gt;DATE(2099,12,31),A191&lt;&gt;INT(A191)),"Fecha no válida",IF(OR(B191="",B191&lt;&gt;TRIM(B191),ISNUMBER(SEARCH("~*",B191)),ISNUMBER(SEARCH("~?",B191)),ISNUMBER(SEARCH("~~",B191))),"Revisa número venta",IF(COUNTIFS('Ventas'!$B$10:$B$309,B191)=0,"Venta no encontrada",IF(COUNTIFS('Ventas'!$B$10:$B$309,B191,'Ventas'!$H$10:$H$309,"&lt;&gt;OK")&gt;0,"Revisar venta",IF(A191&lt;SUMIFS('Ventas'!$A$10:$A$309,'Ventas'!$B$10:$B$309,B191,'Ventas'!$I$10:$I$309,1),"Cobro anterior venta",IF(AND(C191&lt;&gt;"Efectivo",C191&lt;&gt;"Tarjeta",C191&lt;&gt;"Transferencia",C191&lt;&gt;"Otro"),"Elige forma de pago",IF(OR(NOT(ISNUMBER(D191)),D191&lt;=0),"Importe no válido","OK")))))))))</x:f>
      </x:c>
      <x:c r="F191" s="2"/>
      <x:c r="G191" s="2"/>
      <x:c r="H191" s="2"/>
    </x:row>
    <x:row r="192" ht="30" customHeight="1">
      <x:c r="A192" s="11"/>
      <x:c r="B192" s="12"/>
      <x:c r="C192" s="8"/>
      <x:c r="D192" s="14"/>
      <x:c r="E192" s="9" t="str">
        <x:f>IF(COUNTA(A192:D192)=0,"",IF(NOT(ISNUMBER(A192)),"Fecha no válida",IF(OR(A192&lt;DATE(2000,1,1),A192&gt;DATE(2099,12,31),A192&lt;&gt;INT(A192)),"Fecha no válida",IF(OR(B192="",B192&lt;&gt;TRIM(B192),ISNUMBER(SEARCH("~*",B192)),ISNUMBER(SEARCH("~?",B192)),ISNUMBER(SEARCH("~~",B192))),"Revisa número venta",IF(COUNTIFS('Ventas'!$B$10:$B$309,B192)=0,"Venta no encontrada",IF(COUNTIFS('Ventas'!$B$10:$B$309,B192,'Ventas'!$H$10:$H$309,"&lt;&gt;OK")&gt;0,"Revisar venta",IF(A192&lt;SUMIFS('Ventas'!$A$10:$A$309,'Ventas'!$B$10:$B$309,B192,'Ventas'!$I$10:$I$309,1),"Cobro anterior venta",IF(AND(C192&lt;&gt;"Efectivo",C192&lt;&gt;"Tarjeta",C192&lt;&gt;"Transferencia",C192&lt;&gt;"Otro"),"Elige forma de pago",IF(OR(NOT(ISNUMBER(D192)),D192&lt;=0),"Importe no válido","OK")))))))))</x:f>
      </x:c>
      <x:c r="F192" s="2"/>
      <x:c r="G192" s="2"/>
      <x:c r="H192" s="2"/>
    </x:row>
    <x:row r="193" ht="30" customHeight="1">
      <x:c r="A193" s="11"/>
      <x:c r="B193" s="12"/>
      <x:c r="C193" s="8"/>
      <x:c r="D193" s="14"/>
      <x:c r="E193" s="9" t="str">
        <x:f>IF(COUNTA(A193:D193)=0,"",IF(NOT(ISNUMBER(A193)),"Fecha no válida",IF(OR(A193&lt;DATE(2000,1,1),A193&gt;DATE(2099,12,31),A193&lt;&gt;INT(A193)),"Fecha no válida",IF(OR(B193="",B193&lt;&gt;TRIM(B193),ISNUMBER(SEARCH("~*",B193)),ISNUMBER(SEARCH("~?",B193)),ISNUMBER(SEARCH("~~",B193))),"Revisa número venta",IF(COUNTIFS('Ventas'!$B$10:$B$309,B193)=0,"Venta no encontrada",IF(COUNTIFS('Ventas'!$B$10:$B$309,B193,'Ventas'!$H$10:$H$309,"&lt;&gt;OK")&gt;0,"Revisar venta",IF(A193&lt;SUMIFS('Ventas'!$A$10:$A$309,'Ventas'!$B$10:$B$309,B193,'Ventas'!$I$10:$I$309,1),"Cobro anterior venta",IF(AND(C193&lt;&gt;"Efectivo",C193&lt;&gt;"Tarjeta",C193&lt;&gt;"Transferencia",C193&lt;&gt;"Otro"),"Elige forma de pago",IF(OR(NOT(ISNUMBER(D193)),D193&lt;=0),"Importe no válido","OK")))))))))</x:f>
      </x:c>
      <x:c r="F193" s="2"/>
      <x:c r="G193" s="2"/>
      <x:c r="H193" s="2"/>
    </x:row>
    <x:row r="194" ht="30" customHeight="1">
      <x:c r="A194" s="11"/>
      <x:c r="B194" s="12"/>
      <x:c r="C194" s="8"/>
      <x:c r="D194" s="14"/>
      <x:c r="E194" s="9" t="str">
        <x:f>IF(COUNTA(A194:D194)=0,"",IF(NOT(ISNUMBER(A194)),"Fecha no válida",IF(OR(A194&lt;DATE(2000,1,1),A194&gt;DATE(2099,12,31),A194&lt;&gt;INT(A194)),"Fecha no válida",IF(OR(B194="",B194&lt;&gt;TRIM(B194),ISNUMBER(SEARCH("~*",B194)),ISNUMBER(SEARCH("~?",B194)),ISNUMBER(SEARCH("~~",B194))),"Revisa número venta",IF(COUNTIFS('Ventas'!$B$10:$B$309,B194)=0,"Venta no encontrada",IF(COUNTIFS('Ventas'!$B$10:$B$309,B194,'Ventas'!$H$10:$H$309,"&lt;&gt;OK")&gt;0,"Revisar venta",IF(A194&lt;SUMIFS('Ventas'!$A$10:$A$309,'Ventas'!$B$10:$B$309,B194,'Ventas'!$I$10:$I$309,1),"Cobro anterior venta",IF(AND(C194&lt;&gt;"Efectivo",C194&lt;&gt;"Tarjeta",C194&lt;&gt;"Transferencia",C194&lt;&gt;"Otro"),"Elige forma de pago",IF(OR(NOT(ISNUMBER(D194)),D194&lt;=0),"Importe no válido","OK")))))))))</x:f>
      </x:c>
      <x:c r="F194" s="2"/>
      <x:c r="G194" s="2"/>
      <x:c r="H194" s="2"/>
    </x:row>
    <x:row r="195" ht="30" customHeight="1">
      <x:c r="A195" s="11"/>
      <x:c r="B195" s="12"/>
      <x:c r="C195" s="8"/>
      <x:c r="D195" s="14"/>
      <x:c r="E195" s="9" t="str">
        <x:f>IF(COUNTA(A195:D195)=0,"",IF(NOT(ISNUMBER(A195)),"Fecha no válida",IF(OR(A195&lt;DATE(2000,1,1),A195&gt;DATE(2099,12,31),A195&lt;&gt;INT(A195)),"Fecha no válida",IF(OR(B195="",B195&lt;&gt;TRIM(B195),ISNUMBER(SEARCH("~*",B195)),ISNUMBER(SEARCH("~?",B195)),ISNUMBER(SEARCH("~~",B195))),"Revisa número venta",IF(COUNTIFS('Ventas'!$B$10:$B$309,B195)=0,"Venta no encontrada",IF(COUNTIFS('Ventas'!$B$10:$B$309,B195,'Ventas'!$H$10:$H$309,"&lt;&gt;OK")&gt;0,"Revisar venta",IF(A195&lt;SUMIFS('Ventas'!$A$10:$A$309,'Ventas'!$B$10:$B$309,B195,'Ventas'!$I$10:$I$309,1),"Cobro anterior venta",IF(AND(C195&lt;&gt;"Efectivo",C195&lt;&gt;"Tarjeta",C195&lt;&gt;"Transferencia",C195&lt;&gt;"Otro"),"Elige forma de pago",IF(OR(NOT(ISNUMBER(D195)),D195&lt;=0),"Importe no válido","OK")))))))))</x:f>
      </x:c>
      <x:c r="F195" s="2"/>
      <x:c r="G195" s="2"/>
      <x:c r="H195" s="2"/>
    </x:row>
    <x:row r="196" ht="30" customHeight="1">
      <x:c r="A196" s="11"/>
      <x:c r="B196" s="12"/>
      <x:c r="C196" s="8"/>
      <x:c r="D196" s="14"/>
      <x:c r="E196" s="9" t="str">
        <x:f>IF(COUNTA(A196:D196)=0,"",IF(NOT(ISNUMBER(A196)),"Fecha no válida",IF(OR(A196&lt;DATE(2000,1,1),A196&gt;DATE(2099,12,31),A196&lt;&gt;INT(A196)),"Fecha no válida",IF(OR(B196="",B196&lt;&gt;TRIM(B196),ISNUMBER(SEARCH("~*",B196)),ISNUMBER(SEARCH("~?",B196)),ISNUMBER(SEARCH("~~",B196))),"Revisa número venta",IF(COUNTIFS('Ventas'!$B$10:$B$309,B196)=0,"Venta no encontrada",IF(COUNTIFS('Ventas'!$B$10:$B$309,B196,'Ventas'!$H$10:$H$309,"&lt;&gt;OK")&gt;0,"Revisar venta",IF(A196&lt;SUMIFS('Ventas'!$A$10:$A$309,'Ventas'!$B$10:$B$309,B196,'Ventas'!$I$10:$I$309,1),"Cobro anterior venta",IF(AND(C196&lt;&gt;"Efectivo",C196&lt;&gt;"Tarjeta",C196&lt;&gt;"Transferencia",C196&lt;&gt;"Otro"),"Elige forma de pago",IF(OR(NOT(ISNUMBER(D196)),D196&lt;=0),"Importe no válido","OK")))))))))</x:f>
      </x:c>
      <x:c r="F196" s="2"/>
      <x:c r="G196" s="2"/>
      <x:c r="H196" s="2"/>
    </x:row>
    <x:row r="197" ht="30" customHeight="1">
      <x:c r="A197" s="11"/>
      <x:c r="B197" s="12"/>
      <x:c r="C197" s="8"/>
      <x:c r="D197" s="14"/>
      <x:c r="E197" s="9" t="str">
        <x:f>IF(COUNTA(A197:D197)=0,"",IF(NOT(ISNUMBER(A197)),"Fecha no válida",IF(OR(A197&lt;DATE(2000,1,1),A197&gt;DATE(2099,12,31),A197&lt;&gt;INT(A197)),"Fecha no válida",IF(OR(B197="",B197&lt;&gt;TRIM(B197),ISNUMBER(SEARCH("~*",B197)),ISNUMBER(SEARCH("~?",B197)),ISNUMBER(SEARCH("~~",B197))),"Revisa número venta",IF(COUNTIFS('Ventas'!$B$10:$B$309,B197)=0,"Venta no encontrada",IF(COUNTIFS('Ventas'!$B$10:$B$309,B197,'Ventas'!$H$10:$H$309,"&lt;&gt;OK")&gt;0,"Revisar venta",IF(A197&lt;SUMIFS('Ventas'!$A$10:$A$309,'Ventas'!$B$10:$B$309,B197,'Ventas'!$I$10:$I$309,1),"Cobro anterior venta",IF(AND(C197&lt;&gt;"Efectivo",C197&lt;&gt;"Tarjeta",C197&lt;&gt;"Transferencia",C197&lt;&gt;"Otro"),"Elige forma de pago",IF(OR(NOT(ISNUMBER(D197)),D197&lt;=0),"Importe no válido","OK")))))))))</x:f>
      </x:c>
      <x:c r="F197" s="2"/>
      <x:c r="G197" s="2"/>
      <x:c r="H197" s="2"/>
    </x:row>
    <x:row r="198" ht="30" customHeight="1">
      <x:c r="A198" s="11"/>
      <x:c r="B198" s="12"/>
      <x:c r="C198" s="8"/>
      <x:c r="D198" s="14"/>
      <x:c r="E198" s="9" t="str">
        <x:f>IF(COUNTA(A198:D198)=0,"",IF(NOT(ISNUMBER(A198)),"Fecha no válida",IF(OR(A198&lt;DATE(2000,1,1),A198&gt;DATE(2099,12,31),A198&lt;&gt;INT(A198)),"Fecha no válida",IF(OR(B198="",B198&lt;&gt;TRIM(B198),ISNUMBER(SEARCH("~*",B198)),ISNUMBER(SEARCH("~?",B198)),ISNUMBER(SEARCH("~~",B198))),"Revisa número venta",IF(COUNTIFS('Ventas'!$B$10:$B$309,B198)=0,"Venta no encontrada",IF(COUNTIFS('Ventas'!$B$10:$B$309,B198,'Ventas'!$H$10:$H$309,"&lt;&gt;OK")&gt;0,"Revisar venta",IF(A198&lt;SUMIFS('Ventas'!$A$10:$A$309,'Ventas'!$B$10:$B$309,B198,'Ventas'!$I$10:$I$309,1),"Cobro anterior venta",IF(AND(C198&lt;&gt;"Efectivo",C198&lt;&gt;"Tarjeta",C198&lt;&gt;"Transferencia",C198&lt;&gt;"Otro"),"Elige forma de pago",IF(OR(NOT(ISNUMBER(D198)),D198&lt;=0),"Importe no válido","OK")))))))))</x:f>
      </x:c>
      <x:c r="F198" s="2"/>
      <x:c r="G198" s="2"/>
      <x:c r="H198" s="2"/>
    </x:row>
    <x:row r="199" ht="30" customHeight="1">
      <x:c r="A199" s="11"/>
      <x:c r="B199" s="12"/>
      <x:c r="C199" s="8"/>
      <x:c r="D199" s="14"/>
      <x:c r="E199" s="9" t="str">
        <x:f>IF(COUNTA(A199:D199)=0,"",IF(NOT(ISNUMBER(A199)),"Fecha no válida",IF(OR(A199&lt;DATE(2000,1,1),A199&gt;DATE(2099,12,31),A199&lt;&gt;INT(A199)),"Fecha no válida",IF(OR(B199="",B199&lt;&gt;TRIM(B199),ISNUMBER(SEARCH("~*",B199)),ISNUMBER(SEARCH("~?",B199)),ISNUMBER(SEARCH("~~",B199))),"Revisa número venta",IF(COUNTIFS('Ventas'!$B$10:$B$309,B199)=0,"Venta no encontrada",IF(COUNTIFS('Ventas'!$B$10:$B$309,B199,'Ventas'!$H$10:$H$309,"&lt;&gt;OK")&gt;0,"Revisar venta",IF(A199&lt;SUMIFS('Ventas'!$A$10:$A$309,'Ventas'!$B$10:$B$309,B199,'Ventas'!$I$10:$I$309,1),"Cobro anterior venta",IF(AND(C199&lt;&gt;"Efectivo",C199&lt;&gt;"Tarjeta",C199&lt;&gt;"Transferencia",C199&lt;&gt;"Otro"),"Elige forma de pago",IF(OR(NOT(ISNUMBER(D199)),D199&lt;=0),"Importe no válido","OK")))))))))</x:f>
      </x:c>
      <x:c r="F199" s="2"/>
      <x:c r="G199" s="2"/>
      <x:c r="H199" s="2"/>
    </x:row>
    <x:row r="200" ht="30" customHeight="1">
      <x:c r="A200" s="11"/>
      <x:c r="B200" s="12"/>
      <x:c r="C200" s="8"/>
      <x:c r="D200" s="14"/>
      <x:c r="E200" s="9" t="str">
        <x:f>IF(COUNTA(A200:D200)=0,"",IF(NOT(ISNUMBER(A200)),"Fecha no válida",IF(OR(A200&lt;DATE(2000,1,1),A200&gt;DATE(2099,12,31),A200&lt;&gt;INT(A200)),"Fecha no válida",IF(OR(B200="",B200&lt;&gt;TRIM(B200),ISNUMBER(SEARCH("~*",B200)),ISNUMBER(SEARCH("~?",B200)),ISNUMBER(SEARCH("~~",B200))),"Revisa número venta",IF(COUNTIFS('Ventas'!$B$10:$B$309,B200)=0,"Venta no encontrada",IF(COUNTIFS('Ventas'!$B$10:$B$309,B200,'Ventas'!$H$10:$H$309,"&lt;&gt;OK")&gt;0,"Revisar venta",IF(A200&lt;SUMIFS('Ventas'!$A$10:$A$309,'Ventas'!$B$10:$B$309,B200,'Ventas'!$I$10:$I$309,1),"Cobro anterior venta",IF(AND(C200&lt;&gt;"Efectivo",C200&lt;&gt;"Tarjeta",C200&lt;&gt;"Transferencia",C200&lt;&gt;"Otro"),"Elige forma de pago",IF(OR(NOT(ISNUMBER(D200)),D200&lt;=0),"Importe no válido","OK")))))))))</x:f>
      </x:c>
      <x:c r="F200" s="2"/>
      <x:c r="G200" s="2"/>
      <x:c r="H200" s="2"/>
    </x:row>
    <x:row r="201" ht="30" customHeight="1">
      <x:c r="A201" s="11"/>
      <x:c r="B201" s="12"/>
      <x:c r="C201" s="8"/>
      <x:c r="D201" s="14"/>
      <x:c r="E201" s="9" t="str">
        <x:f>IF(COUNTA(A201:D201)=0,"",IF(NOT(ISNUMBER(A201)),"Fecha no válida",IF(OR(A201&lt;DATE(2000,1,1),A201&gt;DATE(2099,12,31),A201&lt;&gt;INT(A201)),"Fecha no válida",IF(OR(B201="",B201&lt;&gt;TRIM(B201),ISNUMBER(SEARCH("~*",B201)),ISNUMBER(SEARCH("~?",B201)),ISNUMBER(SEARCH("~~",B201))),"Revisa número venta",IF(COUNTIFS('Ventas'!$B$10:$B$309,B201)=0,"Venta no encontrada",IF(COUNTIFS('Ventas'!$B$10:$B$309,B201,'Ventas'!$H$10:$H$309,"&lt;&gt;OK")&gt;0,"Revisar venta",IF(A201&lt;SUMIFS('Ventas'!$A$10:$A$309,'Ventas'!$B$10:$B$309,B201,'Ventas'!$I$10:$I$309,1),"Cobro anterior venta",IF(AND(C201&lt;&gt;"Efectivo",C201&lt;&gt;"Tarjeta",C201&lt;&gt;"Transferencia",C201&lt;&gt;"Otro"),"Elige forma de pago",IF(OR(NOT(ISNUMBER(D201)),D201&lt;=0),"Importe no válido","OK")))))))))</x:f>
      </x:c>
      <x:c r="F201" s="2"/>
      <x:c r="G201" s="2"/>
      <x:c r="H201" s="2"/>
    </x:row>
    <x:row r="202" ht="30" customHeight="1">
      <x:c r="A202" s="11"/>
      <x:c r="B202" s="12"/>
      <x:c r="C202" s="8"/>
      <x:c r="D202" s="14"/>
      <x:c r="E202" s="9" t="str">
        <x:f>IF(COUNTA(A202:D202)=0,"",IF(NOT(ISNUMBER(A202)),"Fecha no válida",IF(OR(A202&lt;DATE(2000,1,1),A202&gt;DATE(2099,12,31),A202&lt;&gt;INT(A202)),"Fecha no válida",IF(OR(B202="",B202&lt;&gt;TRIM(B202),ISNUMBER(SEARCH("~*",B202)),ISNUMBER(SEARCH("~?",B202)),ISNUMBER(SEARCH("~~",B202))),"Revisa número venta",IF(COUNTIFS('Ventas'!$B$10:$B$309,B202)=0,"Venta no encontrada",IF(COUNTIFS('Ventas'!$B$10:$B$309,B202,'Ventas'!$H$10:$H$309,"&lt;&gt;OK")&gt;0,"Revisar venta",IF(A202&lt;SUMIFS('Ventas'!$A$10:$A$309,'Ventas'!$B$10:$B$309,B202,'Ventas'!$I$10:$I$309,1),"Cobro anterior venta",IF(AND(C202&lt;&gt;"Efectivo",C202&lt;&gt;"Tarjeta",C202&lt;&gt;"Transferencia",C202&lt;&gt;"Otro"),"Elige forma de pago",IF(OR(NOT(ISNUMBER(D202)),D202&lt;=0),"Importe no válido","OK")))))))))</x:f>
      </x:c>
      <x:c r="F202" s="2"/>
      <x:c r="G202" s="2"/>
      <x:c r="H202" s="2"/>
    </x:row>
    <x:row r="203" ht="30" customHeight="1">
      <x:c r="A203" s="11"/>
      <x:c r="B203" s="12"/>
      <x:c r="C203" s="8"/>
      <x:c r="D203" s="14"/>
      <x:c r="E203" s="9" t="str">
        <x:f>IF(COUNTA(A203:D203)=0,"",IF(NOT(ISNUMBER(A203)),"Fecha no válida",IF(OR(A203&lt;DATE(2000,1,1),A203&gt;DATE(2099,12,31),A203&lt;&gt;INT(A203)),"Fecha no válida",IF(OR(B203="",B203&lt;&gt;TRIM(B203),ISNUMBER(SEARCH("~*",B203)),ISNUMBER(SEARCH("~?",B203)),ISNUMBER(SEARCH("~~",B203))),"Revisa número venta",IF(COUNTIFS('Ventas'!$B$10:$B$309,B203)=0,"Venta no encontrada",IF(COUNTIFS('Ventas'!$B$10:$B$309,B203,'Ventas'!$H$10:$H$309,"&lt;&gt;OK")&gt;0,"Revisar venta",IF(A203&lt;SUMIFS('Ventas'!$A$10:$A$309,'Ventas'!$B$10:$B$309,B203,'Ventas'!$I$10:$I$309,1),"Cobro anterior venta",IF(AND(C203&lt;&gt;"Efectivo",C203&lt;&gt;"Tarjeta",C203&lt;&gt;"Transferencia",C203&lt;&gt;"Otro"),"Elige forma de pago",IF(OR(NOT(ISNUMBER(D203)),D203&lt;=0),"Importe no válido","OK")))))))))</x:f>
      </x:c>
      <x:c r="F203" s="2"/>
      <x:c r="G203" s="2"/>
      <x:c r="H203" s="2"/>
    </x:row>
    <x:row r="204" ht="30" customHeight="1">
      <x:c r="A204" s="11"/>
      <x:c r="B204" s="12"/>
      <x:c r="C204" s="8"/>
      <x:c r="D204" s="14"/>
      <x:c r="E204" s="9" t="str">
        <x:f>IF(COUNTA(A204:D204)=0,"",IF(NOT(ISNUMBER(A204)),"Fecha no válida",IF(OR(A204&lt;DATE(2000,1,1),A204&gt;DATE(2099,12,31),A204&lt;&gt;INT(A204)),"Fecha no válida",IF(OR(B204="",B204&lt;&gt;TRIM(B204),ISNUMBER(SEARCH("~*",B204)),ISNUMBER(SEARCH("~?",B204)),ISNUMBER(SEARCH("~~",B204))),"Revisa número venta",IF(COUNTIFS('Ventas'!$B$10:$B$309,B204)=0,"Venta no encontrada",IF(COUNTIFS('Ventas'!$B$10:$B$309,B204,'Ventas'!$H$10:$H$309,"&lt;&gt;OK")&gt;0,"Revisar venta",IF(A204&lt;SUMIFS('Ventas'!$A$10:$A$309,'Ventas'!$B$10:$B$309,B204,'Ventas'!$I$10:$I$309,1),"Cobro anterior venta",IF(AND(C204&lt;&gt;"Efectivo",C204&lt;&gt;"Tarjeta",C204&lt;&gt;"Transferencia",C204&lt;&gt;"Otro"),"Elige forma de pago",IF(OR(NOT(ISNUMBER(D204)),D204&lt;=0),"Importe no válido","OK")))))))))</x:f>
      </x:c>
      <x:c r="F204" s="2"/>
      <x:c r="G204" s="2"/>
      <x:c r="H204" s="2"/>
    </x:row>
    <x:row r="205" ht="30" customHeight="1">
      <x:c r="A205" s="11"/>
      <x:c r="B205" s="12"/>
      <x:c r="C205" s="8"/>
      <x:c r="D205" s="14"/>
      <x:c r="E205" s="9" t="str">
        <x:f>IF(COUNTA(A205:D205)=0,"",IF(NOT(ISNUMBER(A205)),"Fecha no válida",IF(OR(A205&lt;DATE(2000,1,1),A205&gt;DATE(2099,12,31),A205&lt;&gt;INT(A205)),"Fecha no válida",IF(OR(B205="",B205&lt;&gt;TRIM(B205),ISNUMBER(SEARCH("~*",B205)),ISNUMBER(SEARCH("~?",B205)),ISNUMBER(SEARCH("~~",B205))),"Revisa número venta",IF(COUNTIFS('Ventas'!$B$10:$B$309,B205)=0,"Venta no encontrada",IF(COUNTIFS('Ventas'!$B$10:$B$309,B205,'Ventas'!$H$10:$H$309,"&lt;&gt;OK")&gt;0,"Revisar venta",IF(A205&lt;SUMIFS('Ventas'!$A$10:$A$309,'Ventas'!$B$10:$B$309,B205,'Ventas'!$I$10:$I$309,1),"Cobro anterior venta",IF(AND(C205&lt;&gt;"Efectivo",C205&lt;&gt;"Tarjeta",C205&lt;&gt;"Transferencia",C205&lt;&gt;"Otro"),"Elige forma de pago",IF(OR(NOT(ISNUMBER(D205)),D205&lt;=0),"Importe no válido","OK")))))))))</x:f>
      </x:c>
      <x:c r="F205" s="2"/>
      <x:c r="G205" s="2"/>
      <x:c r="H205" s="2"/>
    </x:row>
    <x:row r="206" ht="30" customHeight="1">
      <x:c r="A206" s="11"/>
      <x:c r="B206" s="12"/>
      <x:c r="C206" s="8"/>
      <x:c r="D206" s="14"/>
      <x:c r="E206" s="9" t="str">
        <x:f>IF(COUNTA(A206:D206)=0,"",IF(NOT(ISNUMBER(A206)),"Fecha no válida",IF(OR(A206&lt;DATE(2000,1,1),A206&gt;DATE(2099,12,31),A206&lt;&gt;INT(A206)),"Fecha no válida",IF(OR(B206="",B206&lt;&gt;TRIM(B206),ISNUMBER(SEARCH("~*",B206)),ISNUMBER(SEARCH("~?",B206)),ISNUMBER(SEARCH("~~",B206))),"Revisa número venta",IF(COUNTIFS('Ventas'!$B$10:$B$309,B206)=0,"Venta no encontrada",IF(COUNTIFS('Ventas'!$B$10:$B$309,B206,'Ventas'!$H$10:$H$309,"&lt;&gt;OK")&gt;0,"Revisar venta",IF(A206&lt;SUMIFS('Ventas'!$A$10:$A$309,'Ventas'!$B$10:$B$309,B206,'Ventas'!$I$10:$I$309,1),"Cobro anterior venta",IF(AND(C206&lt;&gt;"Efectivo",C206&lt;&gt;"Tarjeta",C206&lt;&gt;"Transferencia",C206&lt;&gt;"Otro"),"Elige forma de pago",IF(OR(NOT(ISNUMBER(D206)),D206&lt;=0),"Importe no válido","OK")))))))))</x:f>
      </x:c>
      <x:c r="F206" s="2"/>
      <x:c r="G206" s="2"/>
      <x:c r="H206" s="2"/>
    </x:row>
    <x:row r="207" ht="30" customHeight="1">
      <x:c r="A207" s="11"/>
      <x:c r="B207" s="12"/>
      <x:c r="C207" s="8"/>
      <x:c r="D207" s="14"/>
      <x:c r="E207" s="9" t="str">
        <x:f>IF(COUNTA(A207:D207)=0,"",IF(NOT(ISNUMBER(A207)),"Fecha no válida",IF(OR(A207&lt;DATE(2000,1,1),A207&gt;DATE(2099,12,31),A207&lt;&gt;INT(A207)),"Fecha no válida",IF(OR(B207="",B207&lt;&gt;TRIM(B207),ISNUMBER(SEARCH("~*",B207)),ISNUMBER(SEARCH("~?",B207)),ISNUMBER(SEARCH("~~",B207))),"Revisa número venta",IF(COUNTIFS('Ventas'!$B$10:$B$309,B207)=0,"Venta no encontrada",IF(COUNTIFS('Ventas'!$B$10:$B$309,B207,'Ventas'!$H$10:$H$309,"&lt;&gt;OK")&gt;0,"Revisar venta",IF(A207&lt;SUMIFS('Ventas'!$A$10:$A$309,'Ventas'!$B$10:$B$309,B207,'Ventas'!$I$10:$I$309,1),"Cobro anterior venta",IF(AND(C207&lt;&gt;"Efectivo",C207&lt;&gt;"Tarjeta",C207&lt;&gt;"Transferencia",C207&lt;&gt;"Otro"),"Elige forma de pago",IF(OR(NOT(ISNUMBER(D207)),D207&lt;=0),"Importe no válido","OK")))))))))</x:f>
      </x:c>
      <x:c r="F207" s="2"/>
      <x:c r="G207" s="2"/>
      <x:c r="H207" s="2"/>
    </x:row>
    <x:row r="208" ht="30" customHeight="1">
      <x:c r="A208" s="11"/>
      <x:c r="B208" s="12"/>
      <x:c r="C208" s="8"/>
      <x:c r="D208" s="14"/>
      <x:c r="E208" s="9" t="str">
        <x:f>IF(COUNTA(A208:D208)=0,"",IF(NOT(ISNUMBER(A208)),"Fecha no válida",IF(OR(A208&lt;DATE(2000,1,1),A208&gt;DATE(2099,12,31),A208&lt;&gt;INT(A208)),"Fecha no válida",IF(OR(B208="",B208&lt;&gt;TRIM(B208),ISNUMBER(SEARCH("~*",B208)),ISNUMBER(SEARCH("~?",B208)),ISNUMBER(SEARCH("~~",B208))),"Revisa número venta",IF(COUNTIFS('Ventas'!$B$10:$B$309,B208)=0,"Venta no encontrada",IF(COUNTIFS('Ventas'!$B$10:$B$309,B208,'Ventas'!$H$10:$H$309,"&lt;&gt;OK")&gt;0,"Revisar venta",IF(A208&lt;SUMIFS('Ventas'!$A$10:$A$309,'Ventas'!$B$10:$B$309,B208,'Ventas'!$I$10:$I$309,1),"Cobro anterior venta",IF(AND(C208&lt;&gt;"Efectivo",C208&lt;&gt;"Tarjeta",C208&lt;&gt;"Transferencia",C208&lt;&gt;"Otro"),"Elige forma de pago",IF(OR(NOT(ISNUMBER(D208)),D208&lt;=0),"Importe no válido","OK")))))))))</x:f>
      </x:c>
      <x:c r="F208" s="2"/>
      <x:c r="G208" s="2"/>
      <x:c r="H208" s="2"/>
    </x:row>
    <x:row r="209" ht="30" customHeight="1">
      <x:c r="A209" s="11"/>
      <x:c r="B209" s="12"/>
      <x:c r="C209" s="8"/>
      <x:c r="D209" s="14"/>
      <x:c r="E209" s="9" t="str">
        <x:f>IF(COUNTA(A209:D209)=0,"",IF(NOT(ISNUMBER(A209)),"Fecha no válida",IF(OR(A209&lt;DATE(2000,1,1),A209&gt;DATE(2099,12,31),A209&lt;&gt;INT(A209)),"Fecha no válida",IF(OR(B209="",B209&lt;&gt;TRIM(B209),ISNUMBER(SEARCH("~*",B209)),ISNUMBER(SEARCH("~?",B209)),ISNUMBER(SEARCH("~~",B209))),"Revisa número venta",IF(COUNTIFS('Ventas'!$B$10:$B$309,B209)=0,"Venta no encontrada",IF(COUNTIFS('Ventas'!$B$10:$B$309,B209,'Ventas'!$H$10:$H$309,"&lt;&gt;OK")&gt;0,"Revisar venta",IF(A209&lt;SUMIFS('Ventas'!$A$10:$A$309,'Ventas'!$B$10:$B$309,B209,'Ventas'!$I$10:$I$309,1),"Cobro anterior venta",IF(AND(C209&lt;&gt;"Efectivo",C209&lt;&gt;"Tarjeta",C209&lt;&gt;"Transferencia",C209&lt;&gt;"Otro"),"Elige forma de pago",IF(OR(NOT(ISNUMBER(D209)),D209&lt;=0),"Importe no válido","OK")))))))))</x:f>
      </x:c>
      <x:c r="F209" s="2"/>
      <x:c r="G209" s="2"/>
      <x:c r="H209" s="2"/>
    </x:row>
    <x:row r="210" ht="30" customHeight="1">
      <x:c r="A210" s="11"/>
      <x:c r="B210" s="12"/>
      <x:c r="C210" s="8"/>
      <x:c r="D210" s="14"/>
      <x:c r="E210" s="9" t="str">
        <x:f>IF(COUNTA(A210:D210)=0,"",IF(NOT(ISNUMBER(A210)),"Fecha no válida",IF(OR(A210&lt;DATE(2000,1,1),A210&gt;DATE(2099,12,31),A210&lt;&gt;INT(A210)),"Fecha no válida",IF(OR(B210="",B210&lt;&gt;TRIM(B210),ISNUMBER(SEARCH("~*",B210)),ISNUMBER(SEARCH("~?",B210)),ISNUMBER(SEARCH("~~",B210))),"Revisa número venta",IF(COUNTIFS('Ventas'!$B$10:$B$309,B210)=0,"Venta no encontrada",IF(COUNTIFS('Ventas'!$B$10:$B$309,B210,'Ventas'!$H$10:$H$309,"&lt;&gt;OK")&gt;0,"Revisar venta",IF(A210&lt;SUMIFS('Ventas'!$A$10:$A$309,'Ventas'!$B$10:$B$309,B210,'Ventas'!$I$10:$I$309,1),"Cobro anterior venta",IF(AND(C210&lt;&gt;"Efectivo",C210&lt;&gt;"Tarjeta",C210&lt;&gt;"Transferencia",C210&lt;&gt;"Otro"),"Elige forma de pago",IF(OR(NOT(ISNUMBER(D210)),D210&lt;=0),"Importe no válido","OK")))))))))</x:f>
      </x:c>
      <x:c r="F210" s="2"/>
      <x:c r="G210" s="2"/>
      <x:c r="H210" s="2"/>
    </x:row>
    <x:row r="211" ht="30" customHeight="1">
      <x:c r="A211" s="11"/>
      <x:c r="B211" s="12"/>
      <x:c r="C211" s="8"/>
      <x:c r="D211" s="14"/>
      <x:c r="E211" s="9" t="str">
        <x:f>IF(COUNTA(A211:D211)=0,"",IF(NOT(ISNUMBER(A211)),"Fecha no válida",IF(OR(A211&lt;DATE(2000,1,1),A211&gt;DATE(2099,12,31),A211&lt;&gt;INT(A211)),"Fecha no válida",IF(OR(B211="",B211&lt;&gt;TRIM(B211),ISNUMBER(SEARCH("~*",B211)),ISNUMBER(SEARCH("~?",B211)),ISNUMBER(SEARCH("~~",B211))),"Revisa número venta",IF(COUNTIFS('Ventas'!$B$10:$B$309,B211)=0,"Venta no encontrada",IF(COUNTIFS('Ventas'!$B$10:$B$309,B211,'Ventas'!$H$10:$H$309,"&lt;&gt;OK")&gt;0,"Revisar venta",IF(A211&lt;SUMIFS('Ventas'!$A$10:$A$309,'Ventas'!$B$10:$B$309,B211,'Ventas'!$I$10:$I$309,1),"Cobro anterior venta",IF(AND(C211&lt;&gt;"Efectivo",C211&lt;&gt;"Tarjeta",C211&lt;&gt;"Transferencia",C211&lt;&gt;"Otro"),"Elige forma de pago",IF(OR(NOT(ISNUMBER(D211)),D211&lt;=0),"Importe no válido","OK")))))))))</x:f>
      </x:c>
      <x:c r="F211" s="2"/>
      <x:c r="G211" s="2"/>
      <x:c r="H211" s="2"/>
    </x:row>
    <x:row r="212" ht="30" customHeight="1">
      <x:c r="A212" s="11"/>
      <x:c r="B212" s="12"/>
      <x:c r="C212" s="8"/>
      <x:c r="D212" s="14"/>
      <x:c r="E212" s="9" t="str">
        <x:f>IF(COUNTA(A212:D212)=0,"",IF(NOT(ISNUMBER(A212)),"Fecha no válida",IF(OR(A212&lt;DATE(2000,1,1),A212&gt;DATE(2099,12,31),A212&lt;&gt;INT(A212)),"Fecha no válida",IF(OR(B212="",B212&lt;&gt;TRIM(B212),ISNUMBER(SEARCH("~*",B212)),ISNUMBER(SEARCH("~?",B212)),ISNUMBER(SEARCH("~~",B212))),"Revisa número venta",IF(COUNTIFS('Ventas'!$B$10:$B$309,B212)=0,"Venta no encontrada",IF(COUNTIFS('Ventas'!$B$10:$B$309,B212,'Ventas'!$H$10:$H$309,"&lt;&gt;OK")&gt;0,"Revisar venta",IF(A212&lt;SUMIFS('Ventas'!$A$10:$A$309,'Ventas'!$B$10:$B$309,B212,'Ventas'!$I$10:$I$309,1),"Cobro anterior venta",IF(AND(C212&lt;&gt;"Efectivo",C212&lt;&gt;"Tarjeta",C212&lt;&gt;"Transferencia",C212&lt;&gt;"Otro"),"Elige forma de pago",IF(OR(NOT(ISNUMBER(D212)),D212&lt;=0),"Importe no válido","OK")))))))))</x:f>
      </x:c>
      <x:c r="F212" s="2"/>
      <x:c r="G212" s="2"/>
      <x:c r="H212" s="2"/>
    </x:row>
    <x:row r="213" ht="30" customHeight="1">
      <x:c r="A213" s="11"/>
      <x:c r="B213" s="12"/>
      <x:c r="C213" s="8"/>
      <x:c r="D213" s="14"/>
      <x:c r="E213" s="9" t="str">
        <x:f>IF(COUNTA(A213:D213)=0,"",IF(NOT(ISNUMBER(A213)),"Fecha no válida",IF(OR(A213&lt;DATE(2000,1,1),A213&gt;DATE(2099,12,31),A213&lt;&gt;INT(A213)),"Fecha no válida",IF(OR(B213="",B213&lt;&gt;TRIM(B213),ISNUMBER(SEARCH("~*",B213)),ISNUMBER(SEARCH("~?",B213)),ISNUMBER(SEARCH("~~",B213))),"Revisa número venta",IF(COUNTIFS('Ventas'!$B$10:$B$309,B213)=0,"Venta no encontrada",IF(COUNTIFS('Ventas'!$B$10:$B$309,B213,'Ventas'!$H$10:$H$309,"&lt;&gt;OK")&gt;0,"Revisar venta",IF(A213&lt;SUMIFS('Ventas'!$A$10:$A$309,'Ventas'!$B$10:$B$309,B213,'Ventas'!$I$10:$I$309,1),"Cobro anterior venta",IF(AND(C213&lt;&gt;"Efectivo",C213&lt;&gt;"Tarjeta",C213&lt;&gt;"Transferencia",C213&lt;&gt;"Otro"),"Elige forma de pago",IF(OR(NOT(ISNUMBER(D213)),D213&lt;=0),"Importe no válido","OK")))))))))</x:f>
      </x:c>
      <x:c r="F213" s="2"/>
      <x:c r="G213" s="2"/>
      <x:c r="H213" s="2"/>
    </x:row>
    <x:row r="214" ht="30" customHeight="1">
      <x:c r="A214" s="11"/>
      <x:c r="B214" s="12"/>
      <x:c r="C214" s="8"/>
      <x:c r="D214" s="14"/>
      <x:c r="E214" s="9" t="str">
        <x:f>IF(COUNTA(A214:D214)=0,"",IF(NOT(ISNUMBER(A214)),"Fecha no válida",IF(OR(A214&lt;DATE(2000,1,1),A214&gt;DATE(2099,12,31),A214&lt;&gt;INT(A214)),"Fecha no válida",IF(OR(B214="",B214&lt;&gt;TRIM(B214),ISNUMBER(SEARCH("~*",B214)),ISNUMBER(SEARCH("~?",B214)),ISNUMBER(SEARCH("~~",B214))),"Revisa número venta",IF(COUNTIFS('Ventas'!$B$10:$B$309,B214)=0,"Venta no encontrada",IF(COUNTIFS('Ventas'!$B$10:$B$309,B214,'Ventas'!$H$10:$H$309,"&lt;&gt;OK")&gt;0,"Revisar venta",IF(A214&lt;SUMIFS('Ventas'!$A$10:$A$309,'Ventas'!$B$10:$B$309,B214,'Ventas'!$I$10:$I$309,1),"Cobro anterior venta",IF(AND(C214&lt;&gt;"Efectivo",C214&lt;&gt;"Tarjeta",C214&lt;&gt;"Transferencia",C214&lt;&gt;"Otro"),"Elige forma de pago",IF(OR(NOT(ISNUMBER(D214)),D214&lt;=0),"Importe no válido","OK")))))))))</x:f>
      </x:c>
      <x:c r="F214" s="2"/>
      <x:c r="G214" s="2"/>
      <x:c r="H214" s="2"/>
    </x:row>
    <x:row r="215" ht="30" customHeight="1">
      <x:c r="A215" s="11"/>
      <x:c r="B215" s="12"/>
      <x:c r="C215" s="8"/>
      <x:c r="D215" s="14"/>
      <x:c r="E215" s="9" t="str">
        <x:f>IF(COUNTA(A215:D215)=0,"",IF(NOT(ISNUMBER(A215)),"Fecha no válida",IF(OR(A215&lt;DATE(2000,1,1),A215&gt;DATE(2099,12,31),A215&lt;&gt;INT(A215)),"Fecha no válida",IF(OR(B215="",B215&lt;&gt;TRIM(B215),ISNUMBER(SEARCH("~*",B215)),ISNUMBER(SEARCH("~?",B215)),ISNUMBER(SEARCH("~~",B215))),"Revisa número venta",IF(COUNTIFS('Ventas'!$B$10:$B$309,B215)=0,"Venta no encontrada",IF(COUNTIFS('Ventas'!$B$10:$B$309,B215,'Ventas'!$H$10:$H$309,"&lt;&gt;OK")&gt;0,"Revisar venta",IF(A215&lt;SUMIFS('Ventas'!$A$10:$A$309,'Ventas'!$B$10:$B$309,B215,'Ventas'!$I$10:$I$309,1),"Cobro anterior venta",IF(AND(C215&lt;&gt;"Efectivo",C215&lt;&gt;"Tarjeta",C215&lt;&gt;"Transferencia",C215&lt;&gt;"Otro"),"Elige forma de pago",IF(OR(NOT(ISNUMBER(D215)),D215&lt;=0),"Importe no válido","OK")))))))))</x:f>
      </x:c>
      <x:c r="F215" s="2"/>
      <x:c r="G215" s="2"/>
      <x:c r="H215" s="2"/>
    </x:row>
    <x:row r="216" ht="30" customHeight="1">
      <x:c r="A216" s="11"/>
      <x:c r="B216" s="12"/>
      <x:c r="C216" s="8"/>
      <x:c r="D216" s="14"/>
      <x:c r="E216" s="9" t="str">
        <x:f>IF(COUNTA(A216:D216)=0,"",IF(NOT(ISNUMBER(A216)),"Fecha no válida",IF(OR(A216&lt;DATE(2000,1,1),A216&gt;DATE(2099,12,31),A216&lt;&gt;INT(A216)),"Fecha no válida",IF(OR(B216="",B216&lt;&gt;TRIM(B216),ISNUMBER(SEARCH("~*",B216)),ISNUMBER(SEARCH("~?",B216)),ISNUMBER(SEARCH("~~",B216))),"Revisa número venta",IF(COUNTIFS('Ventas'!$B$10:$B$309,B216)=0,"Venta no encontrada",IF(COUNTIFS('Ventas'!$B$10:$B$309,B216,'Ventas'!$H$10:$H$309,"&lt;&gt;OK")&gt;0,"Revisar venta",IF(A216&lt;SUMIFS('Ventas'!$A$10:$A$309,'Ventas'!$B$10:$B$309,B216,'Ventas'!$I$10:$I$309,1),"Cobro anterior venta",IF(AND(C216&lt;&gt;"Efectivo",C216&lt;&gt;"Tarjeta",C216&lt;&gt;"Transferencia",C216&lt;&gt;"Otro"),"Elige forma de pago",IF(OR(NOT(ISNUMBER(D216)),D216&lt;=0),"Importe no válido","OK")))))))))</x:f>
      </x:c>
      <x:c r="F216" s="2"/>
      <x:c r="G216" s="2"/>
      <x:c r="H216" s="2"/>
    </x:row>
    <x:row r="217" ht="30" customHeight="1">
      <x:c r="A217" s="11"/>
      <x:c r="B217" s="12"/>
      <x:c r="C217" s="8"/>
      <x:c r="D217" s="14"/>
      <x:c r="E217" s="9" t="str">
        <x:f>IF(COUNTA(A217:D217)=0,"",IF(NOT(ISNUMBER(A217)),"Fecha no válida",IF(OR(A217&lt;DATE(2000,1,1),A217&gt;DATE(2099,12,31),A217&lt;&gt;INT(A217)),"Fecha no válida",IF(OR(B217="",B217&lt;&gt;TRIM(B217),ISNUMBER(SEARCH("~*",B217)),ISNUMBER(SEARCH("~?",B217)),ISNUMBER(SEARCH("~~",B217))),"Revisa número venta",IF(COUNTIFS('Ventas'!$B$10:$B$309,B217)=0,"Venta no encontrada",IF(COUNTIFS('Ventas'!$B$10:$B$309,B217,'Ventas'!$H$10:$H$309,"&lt;&gt;OK")&gt;0,"Revisar venta",IF(A217&lt;SUMIFS('Ventas'!$A$10:$A$309,'Ventas'!$B$10:$B$309,B217,'Ventas'!$I$10:$I$309,1),"Cobro anterior venta",IF(AND(C217&lt;&gt;"Efectivo",C217&lt;&gt;"Tarjeta",C217&lt;&gt;"Transferencia",C217&lt;&gt;"Otro"),"Elige forma de pago",IF(OR(NOT(ISNUMBER(D217)),D217&lt;=0),"Importe no válido","OK")))))))))</x:f>
      </x:c>
      <x:c r="F217" s="2"/>
      <x:c r="G217" s="2"/>
      <x:c r="H217" s="2"/>
    </x:row>
    <x:row r="218" ht="30" customHeight="1">
      <x:c r="A218" s="11"/>
      <x:c r="B218" s="12"/>
      <x:c r="C218" s="8"/>
      <x:c r="D218" s="14"/>
      <x:c r="E218" s="9" t="str">
        <x:f>IF(COUNTA(A218:D218)=0,"",IF(NOT(ISNUMBER(A218)),"Fecha no válida",IF(OR(A218&lt;DATE(2000,1,1),A218&gt;DATE(2099,12,31),A218&lt;&gt;INT(A218)),"Fecha no válida",IF(OR(B218="",B218&lt;&gt;TRIM(B218),ISNUMBER(SEARCH("~*",B218)),ISNUMBER(SEARCH("~?",B218)),ISNUMBER(SEARCH("~~",B218))),"Revisa número venta",IF(COUNTIFS('Ventas'!$B$10:$B$309,B218)=0,"Venta no encontrada",IF(COUNTIFS('Ventas'!$B$10:$B$309,B218,'Ventas'!$H$10:$H$309,"&lt;&gt;OK")&gt;0,"Revisar venta",IF(A218&lt;SUMIFS('Ventas'!$A$10:$A$309,'Ventas'!$B$10:$B$309,B218,'Ventas'!$I$10:$I$309,1),"Cobro anterior venta",IF(AND(C218&lt;&gt;"Efectivo",C218&lt;&gt;"Tarjeta",C218&lt;&gt;"Transferencia",C218&lt;&gt;"Otro"),"Elige forma de pago",IF(OR(NOT(ISNUMBER(D218)),D218&lt;=0),"Importe no válido","OK")))))))))</x:f>
      </x:c>
      <x:c r="F218" s="2"/>
      <x:c r="G218" s="2"/>
      <x:c r="H218" s="2"/>
    </x:row>
    <x:row r="219" ht="30" customHeight="1">
      <x:c r="A219" s="11"/>
      <x:c r="B219" s="12"/>
      <x:c r="C219" s="8"/>
      <x:c r="D219" s="14"/>
      <x:c r="E219" s="9" t="str">
        <x:f>IF(COUNTA(A219:D219)=0,"",IF(NOT(ISNUMBER(A219)),"Fecha no válida",IF(OR(A219&lt;DATE(2000,1,1),A219&gt;DATE(2099,12,31),A219&lt;&gt;INT(A219)),"Fecha no válida",IF(OR(B219="",B219&lt;&gt;TRIM(B219),ISNUMBER(SEARCH("~*",B219)),ISNUMBER(SEARCH("~?",B219)),ISNUMBER(SEARCH("~~",B219))),"Revisa número venta",IF(COUNTIFS('Ventas'!$B$10:$B$309,B219)=0,"Venta no encontrada",IF(COUNTIFS('Ventas'!$B$10:$B$309,B219,'Ventas'!$H$10:$H$309,"&lt;&gt;OK")&gt;0,"Revisar venta",IF(A219&lt;SUMIFS('Ventas'!$A$10:$A$309,'Ventas'!$B$10:$B$309,B219,'Ventas'!$I$10:$I$309,1),"Cobro anterior venta",IF(AND(C219&lt;&gt;"Efectivo",C219&lt;&gt;"Tarjeta",C219&lt;&gt;"Transferencia",C219&lt;&gt;"Otro"),"Elige forma de pago",IF(OR(NOT(ISNUMBER(D219)),D219&lt;=0),"Importe no válido","OK")))))))))</x:f>
      </x:c>
      <x:c r="F219" s="2"/>
      <x:c r="G219" s="2"/>
      <x:c r="H219" s="2"/>
    </x:row>
    <x:row r="220" ht="30" customHeight="1">
      <x:c r="A220" s="11"/>
      <x:c r="B220" s="12"/>
      <x:c r="C220" s="8"/>
      <x:c r="D220" s="14"/>
      <x:c r="E220" s="9" t="str">
        <x:f>IF(COUNTA(A220:D220)=0,"",IF(NOT(ISNUMBER(A220)),"Fecha no válida",IF(OR(A220&lt;DATE(2000,1,1),A220&gt;DATE(2099,12,31),A220&lt;&gt;INT(A220)),"Fecha no válida",IF(OR(B220="",B220&lt;&gt;TRIM(B220),ISNUMBER(SEARCH("~*",B220)),ISNUMBER(SEARCH("~?",B220)),ISNUMBER(SEARCH("~~",B220))),"Revisa número venta",IF(COUNTIFS('Ventas'!$B$10:$B$309,B220)=0,"Venta no encontrada",IF(COUNTIFS('Ventas'!$B$10:$B$309,B220,'Ventas'!$H$10:$H$309,"&lt;&gt;OK")&gt;0,"Revisar venta",IF(A220&lt;SUMIFS('Ventas'!$A$10:$A$309,'Ventas'!$B$10:$B$309,B220,'Ventas'!$I$10:$I$309,1),"Cobro anterior venta",IF(AND(C220&lt;&gt;"Efectivo",C220&lt;&gt;"Tarjeta",C220&lt;&gt;"Transferencia",C220&lt;&gt;"Otro"),"Elige forma de pago",IF(OR(NOT(ISNUMBER(D220)),D220&lt;=0),"Importe no válido","OK")))))))))</x:f>
      </x:c>
      <x:c r="F220" s="2"/>
      <x:c r="G220" s="2"/>
      <x:c r="H220" s="2"/>
    </x:row>
    <x:row r="221" ht="30" customHeight="1">
      <x:c r="A221" s="11"/>
      <x:c r="B221" s="12"/>
      <x:c r="C221" s="8"/>
      <x:c r="D221" s="14"/>
      <x:c r="E221" s="9" t="str">
        <x:f>IF(COUNTA(A221:D221)=0,"",IF(NOT(ISNUMBER(A221)),"Fecha no válida",IF(OR(A221&lt;DATE(2000,1,1),A221&gt;DATE(2099,12,31),A221&lt;&gt;INT(A221)),"Fecha no válida",IF(OR(B221="",B221&lt;&gt;TRIM(B221),ISNUMBER(SEARCH("~*",B221)),ISNUMBER(SEARCH("~?",B221)),ISNUMBER(SEARCH("~~",B221))),"Revisa número venta",IF(COUNTIFS('Ventas'!$B$10:$B$309,B221)=0,"Venta no encontrada",IF(COUNTIFS('Ventas'!$B$10:$B$309,B221,'Ventas'!$H$10:$H$309,"&lt;&gt;OK")&gt;0,"Revisar venta",IF(A221&lt;SUMIFS('Ventas'!$A$10:$A$309,'Ventas'!$B$10:$B$309,B221,'Ventas'!$I$10:$I$309,1),"Cobro anterior venta",IF(AND(C221&lt;&gt;"Efectivo",C221&lt;&gt;"Tarjeta",C221&lt;&gt;"Transferencia",C221&lt;&gt;"Otro"),"Elige forma de pago",IF(OR(NOT(ISNUMBER(D221)),D221&lt;=0),"Importe no válido","OK")))))))))</x:f>
      </x:c>
      <x:c r="F221" s="2"/>
      <x:c r="G221" s="2"/>
      <x:c r="H221" s="2"/>
    </x:row>
    <x:row r="222" ht="30" customHeight="1">
      <x:c r="A222" s="11"/>
      <x:c r="B222" s="12"/>
      <x:c r="C222" s="8"/>
      <x:c r="D222" s="14"/>
      <x:c r="E222" s="9" t="str">
        <x:f>IF(COUNTA(A222:D222)=0,"",IF(NOT(ISNUMBER(A222)),"Fecha no válida",IF(OR(A222&lt;DATE(2000,1,1),A222&gt;DATE(2099,12,31),A222&lt;&gt;INT(A222)),"Fecha no válida",IF(OR(B222="",B222&lt;&gt;TRIM(B222),ISNUMBER(SEARCH("~*",B222)),ISNUMBER(SEARCH("~?",B222)),ISNUMBER(SEARCH("~~",B222))),"Revisa número venta",IF(COUNTIFS('Ventas'!$B$10:$B$309,B222)=0,"Venta no encontrada",IF(COUNTIFS('Ventas'!$B$10:$B$309,B222,'Ventas'!$H$10:$H$309,"&lt;&gt;OK")&gt;0,"Revisar venta",IF(A222&lt;SUMIFS('Ventas'!$A$10:$A$309,'Ventas'!$B$10:$B$309,B222,'Ventas'!$I$10:$I$309,1),"Cobro anterior venta",IF(AND(C222&lt;&gt;"Efectivo",C222&lt;&gt;"Tarjeta",C222&lt;&gt;"Transferencia",C222&lt;&gt;"Otro"),"Elige forma de pago",IF(OR(NOT(ISNUMBER(D222)),D222&lt;=0),"Importe no válido","OK")))))))))</x:f>
      </x:c>
      <x:c r="F222" s="2"/>
      <x:c r="G222" s="2"/>
      <x:c r="H222" s="2"/>
    </x:row>
    <x:row r="223" ht="30" customHeight="1">
      <x:c r="A223" s="11"/>
      <x:c r="B223" s="12"/>
      <x:c r="C223" s="8"/>
      <x:c r="D223" s="14"/>
      <x:c r="E223" s="9" t="str">
        <x:f>IF(COUNTA(A223:D223)=0,"",IF(NOT(ISNUMBER(A223)),"Fecha no válida",IF(OR(A223&lt;DATE(2000,1,1),A223&gt;DATE(2099,12,31),A223&lt;&gt;INT(A223)),"Fecha no válida",IF(OR(B223="",B223&lt;&gt;TRIM(B223),ISNUMBER(SEARCH("~*",B223)),ISNUMBER(SEARCH("~?",B223)),ISNUMBER(SEARCH("~~",B223))),"Revisa número venta",IF(COUNTIFS('Ventas'!$B$10:$B$309,B223)=0,"Venta no encontrada",IF(COUNTIFS('Ventas'!$B$10:$B$309,B223,'Ventas'!$H$10:$H$309,"&lt;&gt;OK")&gt;0,"Revisar venta",IF(A223&lt;SUMIFS('Ventas'!$A$10:$A$309,'Ventas'!$B$10:$B$309,B223,'Ventas'!$I$10:$I$309,1),"Cobro anterior venta",IF(AND(C223&lt;&gt;"Efectivo",C223&lt;&gt;"Tarjeta",C223&lt;&gt;"Transferencia",C223&lt;&gt;"Otro"),"Elige forma de pago",IF(OR(NOT(ISNUMBER(D223)),D223&lt;=0),"Importe no válido","OK")))))))))</x:f>
      </x:c>
      <x:c r="F223" s="2"/>
      <x:c r="G223" s="2"/>
      <x:c r="H223" s="2"/>
    </x:row>
    <x:row r="224" ht="30" customHeight="1">
      <x:c r="A224" s="11"/>
      <x:c r="B224" s="12"/>
      <x:c r="C224" s="8"/>
      <x:c r="D224" s="14"/>
      <x:c r="E224" s="9" t="str">
        <x:f>IF(COUNTA(A224:D224)=0,"",IF(NOT(ISNUMBER(A224)),"Fecha no válida",IF(OR(A224&lt;DATE(2000,1,1),A224&gt;DATE(2099,12,31),A224&lt;&gt;INT(A224)),"Fecha no válida",IF(OR(B224="",B224&lt;&gt;TRIM(B224),ISNUMBER(SEARCH("~*",B224)),ISNUMBER(SEARCH("~?",B224)),ISNUMBER(SEARCH("~~",B224))),"Revisa número venta",IF(COUNTIFS('Ventas'!$B$10:$B$309,B224)=0,"Venta no encontrada",IF(COUNTIFS('Ventas'!$B$10:$B$309,B224,'Ventas'!$H$10:$H$309,"&lt;&gt;OK")&gt;0,"Revisar venta",IF(A224&lt;SUMIFS('Ventas'!$A$10:$A$309,'Ventas'!$B$10:$B$309,B224,'Ventas'!$I$10:$I$309,1),"Cobro anterior venta",IF(AND(C224&lt;&gt;"Efectivo",C224&lt;&gt;"Tarjeta",C224&lt;&gt;"Transferencia",C224&lt;&gt;"Otro"),"Elige forma de pago",IF(OR(NOT(ISNUMBER(D224)),D224&lt;=0),"Importe no válido","OK")))))))))</x:f>
      </x:c>
      <x:c r="F224" s="2"/>
      <x:c r="G224" s="2"/>
      <x:c r="H224" s="2"/>
    </x:row>
    <x:row r="225" ht="30" customHeight="1">
      <x:c r="A225" s="11"/>
      <x:c r="B225" s="12"/>
      <x:c r="C225" s="8"/>
      <x:c r="D225" s="14"/>
      <x:c r="E225" s="9" t="str">
        <x:f>IF(COUNTA(A225:D225)=0,"",IF(NOT(ISNUMBER(A225)),"Fecha no válida",IF(OR(A225&lt;DATE(2000,1,1),A225&gt;DATE(2099,12,31),A225&lt;&gt;INT(A225)),"Fecha no válida",IF(OR(B225="",B225&lt;&gt;TRIM(B225),ISNUMBER(SEARCH("~*",B225)),ISNUMBER(SEARCH("~?",B225)),ISNUMBER(SEARCH("~~",B225))),"Revisa número venta",IF(COUNTIFS('Ventas'!$B$10:$B$309,B225)=0,"Venta no encontrada",IF(COUNTIFS('Ventas'!$B$10:$B$309,B225,'Ventas'!$H$10:$H$309,"&lt;&gt;OK")&gt;0,"Revisar venta",IF(A225&lt;SUMIFS('Ventas'!$A$10:$A$309,'Ventas'!$B$10:$B$309,B225,'Ventas'!$I$10:$I$309,1),"Cobro anterior venta",IF(AND(C225&lt;&gt;"Efectivo",C225&lt;&gt;"Tarjeta",C225&lt;&gt;"Transferencia",C225&lt;&gt;"Otro"),"Elige forma de pago",IF(OR(NOT(ISNUMBER(D225)),D225&lt;=0),"Importe no válido","OK")))))))))</x:f>
      </x:c>
      <x:c r="F225" s="2"/>
      <x:c r="G225" s="2"/>
      <x:c r="H225" s="2"/>
    </x:row>
    <x:row r="226" ht="30" customHeight="1">
      <x:c r="A226" s="11"/>
      <x:c r="B226" s="12"/>
      <x:c r="C226" s="8"/>
      <x:c r="D226" s="14"/>
      <x:c r="E226" s="9" t="str">
        <x:f>IF(COUNTA(A226:D226)=0,"",IF(NOT(ISNUMBER(A226)),"Fecha no válida",IF(OR(A226&lt;DATE(2000,1,1),A226&gt;DATE(2099,12,31),A226&lt;&gt;INT(A226)),"Fecha no válida",IF(OR(B226="",B226&lt;&gt;TRIM(B226),ISNUMBER(SEARCH("~*",B226)),ISNUMBER(SEARCH("~?",B226)),ISNUMBER(SEARCH("~~",B226))),"Revisa número venta",IF(COUNTIFS('Ventas'!$B$10:$B$309,B226)=0,"Venta no encontrada",IF(COUNTIFS('Ventas'!$B$10:$B$309,B226,'Ventas'!$H$10:$H$309,"&lt;&gt;OK")&gt;0,"Revisar venta",IF(A226&lt;SUMIFS('Ventas'!$A$10:$A$309,'Ventas'!$B$10:$B$309,B226,'Ventas'!$I$10:$I$309,1),"Cobro anterior venta",IF(AND(C226&lt;&gt;"Efectivo",C226&lt;&gt;"Tarjeta",C226&lt;&gt;"Transferencia",C226&lt;&gt;"Otro"),"Elige forma de pago",IF(OR(NOT(ISNUMBER(D226)),D226&lt;=0),"Importe no válido","OK")))))))))</x:f>
      </x:c>
      <x:c r="F226" s="2"/>
      <x:c r="G226" s="2"/>
      <x:c r="H226" s="2"/>
    </x:row>
    <x:row r="227" ht="30" customHeight="1">
      <x:c r="A227" s="11"/>
      <x:c r="B227" s="12"/>
      <x:c r="C227" s="8"/>
      <x:c r="D227" s="14"/>
      <x:c r="E227" s="9" t="str">
        <x:f>IF(COUNTA(A227:D227)=0,"",IF(NOT(ISNUMBER(A227)),"Fecha no válida",IF(OR(A227&lt;DATE(2000,1,1),A227&gt;DATE(2099,12,31),A227&lt;&gt;INT(A227)),"Fecha no válida",IF(OR(B227="",B227&lt;&gt;TRIM(B227),ISNUMBER(SEARCH("~*",B227)),ISNUMBER(SEARCH("~?",B227)),ISNUMBER(SEARCH("~~",B227))),"Revisa número venta",IF(COUNTIFS('Ventas'!$B$10:$B$309,B227)=0,"Venta no encontrada",IF(COUNTIFS('Ventas'!$B$10:$B$309,B227,'Ventas'!$H$10:$H$309,"&lt;&gt;OK")&gt;0,"Revisar venta",IF(A227&lt;SUMIFS('Ventas'!$A$10:$A$309,'Ventas'!$B$10:$B$309,B227,'Ventas'!$I$10:$I$309,1),"Cobro anterior venta",IF(AND(C227&lt;&gt;"Efectivo",C227&lt;&gt;"Tarjeta",C227&lt;&gt;"Transferencia",C227&lt;&gt;"Otro"),"Elige forma de pago",IF(OR(NOT(ISNUMBER(D227)),D227&lt;=0),"Importe no válido","OK")))))))))</x:f>
      </x:c>
      <x:c r="F227" s="2"/>
      <x:c r="G227" s="2"/>
      <x:c r="H227" s="2"/>
    </x:row>
    <x:row r="228" ht="30" customHeight="1">
      <x:c r="A228" s="11"/>
      <x:c r="B228" s="12"/>
      <x:c r="C228" s="8"/>
      <x:c r="D228" s="14"/>
      <x:c r="E228" s="9" t="str">
        <x:f>IF(COUNTA(A228:D228)=0,"",IF(NOT(ISNUMBER(A228)),"Fecha no válida",IF(OR(A228&lt;DATE(2000,1,1),A228&gt;DATE(2099,12,31),A228&lt;&gt;INT(A228)),"Fecha no válida",IF(OR(B228="",B228&lt;&gt;TRIM(B228),ISNUMBER(SEARCH("~*",B228)),ISNUMBER(SEARCH("~?",B228)),ISNUMBER(SEARCH("~~",B228))),"Revisa número venta",IF(COUNTIFS('Ventas'!$B$10:$B$309,B228)=0,"Venta no encontrada",IF(COUNTIFS('Ventas'!$B$10:$B$309,B228,'Ventas'!$H$10:$H$309,"&lt;&gt;OK")&gt;0,"Revisar venta",IF(A228&lt;SUMIFS('Ventas'!$A$10:$A$309,'Ventas'!$B$10:$B$309,B228,'Ventas'!$I$10:$I$309,1),"Cobro anterior venta",IF(AND(C228&lt;&gt;"Efectivo",C228&lt;&gt;"Tarjeta",C228&lt;&gt;"Transferencia",C228&lt;&gt;"Otro"),"Elige forma de pago",IF(OR(NOT(ISNUMBER(D228)),D228&lt;=0),"Importe no válido","OK")))))))))</x:f>
      </x:c>
      <x:c r="F228" s="2"/>
      <x:c r="G228" s="2"/>
      <x:c r="H228" s="2"/>
    </x:row>
    <x:row r="229" ht="30" customHeight="1">
      <x:c r="A229" s="11"/>
      <x:c r="B229" s="12"/>
      <x:c r="C229" s="8"/>
      <x:c r="D229" s="14"/>
      <x:c r="E229" s="9" t="str">
        <x:f>IF(COUNTA(A229:D229)=0,"",IF(NOT(ISNUMBER(A229)),"Fecha no válida",IF(OR(A229&lt;DATE(2000,1,1),A229&gt;DATE(2099,12,31),A229&lt;&gt;INT(A229)),"Fecha no válida",IF(OR(B229="",B229&lt;&gt;TRIM(B229),ISNUMBER(SEARCH("~*",B229)),ISNUMBER(SEARCH("~?",B229)),ISNUMBER(SEARCH("~~",B229))),"Revisa número venta",IF(COUNTIFS('Ventas'!$B$10:$B$309,B229)=0,"Venta no encontrada",IF(COUNTIFS('Ventas'!$B$10:$B$309,B229,'Ventas'!$H$10:$H$309,"&lt;&gt;OK")&gt;0,"Revisar venta",IF(A229&lt;SUMIFS('Ventas'!$A$10:$A$309,'Ventas'!$B$10:$B$309,B229,'Ventas'!$I$10:$I$309,1),"Cobro anterior venta",IF(AND(C229&lt;&gt;"Efectivo",C229&lt;&gt;"Tarjeta",C229&lt;&gt;"Transferencia",C229&lt;&gt;"Otro"),"Elige forma de pago",IF(OR(NOT(ISNUMBER(D229)),D229&lt;=0),"Importe no válido","OK")))))))))</x:f>
      </x:c>
      <x:c r="F229" s="2"/>
      <x:c r="G229" s="2"/>
      <x:c r="H229" s="2"/>
    </x:row>
    <x:row r="230" ht="30" customHeight="1">
      <x:c r="A230" s="11"/>
      <x:c r="B230" s="12"/>
      <x:c r="C230" s="8"/>
      <x:c r="D230" s="14"/>
      <x:c r="E230" s="9" t="str">
        <x:f>IF(COUNTA(A230:D230)=0,"",IF(NOT(ISNUMBER(A230)),"Fecha no válida",IF(OR(A230&lt;DATE(2000,1,1),A230&gt;DATE(2099,12,31),A230&lt;&gt;INT(A230)),"Fecha no válida",IF(OR(B230="",B230&lt;&gt;TRIM(B230),ISNUMBER(SEARCH("~*",B230)),ISNUMBER(SEARCH("~?",B230)),ISNUMBER(SEARCH("~~",B230))),"Revisa número venta",IF(COUNTIFS('Ventas'!$B$10:$B$309,B230)=0,"Venta no encontrada",IF(COUNTIFS('Ventas'!$B$10:$B$309,B230,'Ventas'!$H$10:$H$309,"&lt;&gt;OK")&gt;0,"Revisar venta",IF(A230&lt;SUMIFS('Ventas'!$A$10:$A$309,'Ventas'!$B$10:$B$309,B230,'Ventas'!$I$10:$I$309,1),"Cobro anterior venta",IF(AND(C230&lt;&gt;"Efectivo",C230&lt;&gt;"Tarjeta",C230&lt;&gt;"Transferencia",C230&lt;&gt;"Otro"),"Elige forma de pago",IF(OR(NOT(ISNUMBER(D230)),D230&lt;=0),"Importe no válido","OK")))))))))</x:f>
      </x:c>
      <x:c r="F230" s="2"/>
      <x:c r="G230" s="2"/>
      <x:c r="H230" s="2"/>
    </x:row>
    <x:row r="231" ht="30" customHeight="1">
      <x:c r="A231" s="11"/>
      <x:c r="B231" s="12"/>
      <x:c r="C231" s="8"/>
      <x:c r="D231" s="14"/>
      <x:c r="E231" s="9" t="str">
        <x:f>IF(COUNTA(A231:D231)=0,"",IF(NOT(ISNUMBER(A231)),"Fecha no válida",IF(OR(A231&lt;DATE(2000,1,1),A231&gt;DATE(2099,12,31),A231&lt;&gt;INT(A231)),"Fecha no válida",IF(OR(B231="",B231&lt;&gt;TRIM(B231),ISNUMBER(SEARCH("~*",B231)),ISNUMBER(SEARCH("~?",B231)),ISNUMBER(SEARCH("~~",B231))),"Revisa número venta",IF(COUNTIFS('Ventas'!$B$10:$B$309,B231)=0,"Venta no encontrada",IF(COUNTIFS('Ventas'!$B$10:$B$309,B231,'Ventas'!$H$10:$H$309,"&lt;&gt;OK")&gt;0,"Revisar venta",IF(A231&lt;SUMIFS('Ventas'!$A$10:$A$309,'Ventas'!$B$10:$B$309,B231,'Ventas'!$I$10:$I$309,1),"Cobro anterior venta",IF(AND(C231&lt;&gt;"Efectivo",C231&lt;&gt;"Tarjeta",C231&lt;&gt;"Transferencia",C231&lt;&gt;"Otro"),"Elige forma de pago",IF(OR(NOT(ISNUMBER(D231)),D231&lt;=0),"Importe no válido","OK")))))))))</x:f>
      </x:c>
      <x:c r="F231" s="2"/>
      <x:c r="G231" s="2"/>
      <x:c r="H231" s="2"/>
    </x:row>
    <x:row r="232" ht="30" customHeight="1">
      <x:c r="A232" s="11"/>
      <x:c r="B232" s="12"/>
      <x:c r="C232" s="8"/>
      <x:c r="D232" s="14"/>
      <x:c r="E232" s="9" t="str">
        <x:f>IF(COUNTA(A232:D232)=0,"",IF(NOT(ISNUMBER(A232)),"Fecha no válida",IF(OR(A232&lt;DATE(2000,1,1),A232&gt;DATE(2099,12,31),A232&lt;&gt;INT(A232)),"Fecha no válida",IF(OR(B232="",B232&lt;&gt;TRIM(B232),ISNUMBER(SEARCH("~*",B232)),ISNUMBER(SEARCH("~?",B232)),ISNUMBER(SEARCH("~~",B232))),"Revisa número venta",IF(COUNTIFS('Ventas'!$B$10:$B$309,B232)=0,"Venta no encontrada",IF(COUNTIFS('Ventas'!$B$10:$B$309,B232,'Ventas'!$H$10:$H$309,"&lt;&gt;OK")&gt;0,"Revisar venta",IF(A232&lt;SUMIFS('Ventas'!$A$10:$A$309,'Ventas'!$B$10:$B$309,B232,'Ventas'!$I$10:$I$309,1),"Cobro anterior venta",IF(AND(C232&lt;&gt;"Efectivo",C232&lt;&gt;"Tarjeta",C232&lt;&gt;"Transferencia",C232&lt;&gt;"Otro"),"Elige forma de pago",IF(OR(NOT(ISNUMBER(D232)),D232&lt;=0),"Importe no válido","OK")))))))))</x:f>
      </x:c>
      <x:c r="F232" s="2"/>
      <x:c r="G232" s="2"/>
      <x:c r="H232" s="2"/>
    </x:row>
    <x:row r="233" ht="30" customHeight="1">
      <x:c r="A233" s="11"/>
      <x:c r="B233" s="12"/>
      <x:c r="C233" s="8"/>
      <x:c r="D233" s="14"/>
      <x:c r="E233" s="9" t="str">
        <x:f>IF(COUNTA(A233:D233)=0,"",IF(NOT(ISNUMBER(A233)),"Fecha no válida",IF(OR(A233&lt;DATE(2000,1,1),A233&gt;DATE(2099,12,31),A233&lt;&gt;INT(A233)),"Fecha no válida",IF(OR(B233="",B233&lt;&gt;TRIM(B233),ISNUMBER(SEARCH("~*",B233)),ISNUMBER(SEARCH("~?",B233)),ISNUMBER(SEARCH("~~",B233))),"Revisa número venta",IF(COUNTIFS('Ventas'!$B$10:$B$309,B233)=0,"Venta no encontrada",IF(COUNTIFS('Ventas'!$B$10:$B$309,B233,'Ventas'!$H$10:$H$309,"&lt;&gt;OK")&gt;0,"Revisar venta",IF(A233&lt;SUMIFS('Ventas'!$A$10:$A$309,'Ventas'!$B$10:$B$309,B233,'Ventas'!$I$10:$I$309,1),"Cobro anterior venta",IF(AND(C233&lt;&gt;"Efectivo",C233&lt;&gt;"Tarjeta",C233&lt;&gt;"Transferencia",C233&lt;&gt;"Otro"),"Elige forma de pago",IF(OR(NOT(ISNUMBER(D233)),D233&lt;=0),"Importe no válido","OK")))))))))</x:f>
      </x:c>
      <x:c r="F233" s="2"/>
      <x:c r="G233" s="2"/>
      <x:c r="H233" s="2"/>
    </x:row>
    <x:row r="234" ht="30" customHeight="1">
      <x:c r="A234" s="11"/>
      <x:c r="B234" s="12"/>
      <x:c r="C234" s="8"/>
      <x:c r="D234" s="14"/>
      <x:c r="E234" s="9" t="str">
        <x:f>IF(COUNTA(A234:D234)=0,"",IF(NOT(ISNUMBER(A234)),"Fecha no válida",IF(OR(A234&lt;DATE(2000,1,1),A234&gt;DATE(2099,12,31),A234&lt;&gt;INT(A234)),"Fecha no válida",IF(OR(B234="",B234&lt;&gt;TRIM(B234),ISNUMBER(SEARCH("~*",B234)),ISNUMBER(SEARCH("~?",B234)),ISNUMBER(SEARCH("~~",B234))),"Revisa número venta",IF(COUNTIFS('Ventas'!$B$10:$B$309,B234)=0,"Venta no encontrada",IF(COUNTIFS('Ventas'!$B$10:$B$309,B234,'Ventas'!$H$10:$H$309,"&lt;&gt;OK")&gt;0,"Revisar venta",IF(A234&lt;SUMIFS('Ventas'!$A$10:$A$309,'Ventas'!$B$10:$B$309,B234,'Ventas'!$I$10:$I$309,1),"Cobro anterior venta",IF(AND(C234&lt;&gt;"Efectivo",C234&lt;&gt;"Tarjeta",C234&lt;&gt;"Transferencia",C234&lt;&gt;"Otro"),"Elige forma de pago",IF(OR(NOT(ISNUMBER(D234)),D234&lt;=0),"Importe no válido","OK")))))))))</x:f>
      </x:c>
      <x:c r="F234" s="2"/>
      <x:c r="G234" s="2"/>
      <x:c r="H234" s="2"/>
    </x:row>
    <x:row r="235" ht="30" customHeight="1">
      <x:c r="A235" s="11"/>
      <x:c r="B235" s="12"/>
      <x:c r="C235" s="8"/>
      <x:c r="D235" s="14"/>
      <x:c r="E235" s="9" t="str">
        <x:f>IF(COUNTA(A235:D235)=0,"",IF(NOT(ISNUMBER(A235)),"Fecha no válida",IF(OR(A235&lt;DATE(2000,1,1),A235&gt;DATE(2099,12,31),A235&lt;&gt;INT(A235)),"Fecha no válida",IF(OR(B235="",B235&lt;&gt;TRIM(B235),ISNUMBER(SEARCH("~*",B235)),ISNUMBER(SEARCH("~?",B235)),ISNUMBER(SEARCH("~~",B235))),"Revisa número venta",IF(COUNTIFS('Ventas'!$B$10:$B$309,B235)=0,"Venta no encontrada",IF(COUNTIFS('Ventas'!$B$10:$B$309,B235,'Ventas'!$H$10:$H$309,"&lt;&gt;OK")&gt;0,"Revisar venta",IF(A235&lt;SUMIFS('Ventas'!$A$10:$A$309,'Ventas'!$B$10:$B$309,B235,'Ventas'!$I$10:$I$309,1),"Cobro anterior venta",IF(AND(C235&lt;&gt;"Efectivo",C235&lt;&gt;"Tarjeta",C235&lt;&gt;"Transferencia",C235&lt;&gt;"Otro"),"Elige forma de pago",IF(OR(NOT(ISNUMBER(D235)),D235&lt;=0),"Importe no válido","OK")))))))))</x:f>
      </x:c>
      <x:c r="F235" s="2"/>
      <x:c r="G235" s="2"/>
      <x:c r="H235" s="2"/>
    </x:row>
    <x:row r="236" ht="30" customHeight="1">
      <x:c r="A236" s="11"/>
      <x:c r="B236" s="12"/>
      <x:c r="C236" s="8"/>
      <x:c r="D236" s="14"/>
      <x:c r="E236" s="9" t="str">
        <x:f>IF(COUNTA(A236:D236)=0,"",IF(NOT(ISNUMBER(A236)),"Fecha no válida",IF(OR(A236&lt;DATE(2000,1,1),A236&gt;DATE(2099,12,31),A236&lt;&gt;INT(A236)),"Fecha no válida",IF(OR(B236="",B236&lt;&gt;TRIM(B236),ISNUMBER(SEARCH("~*",B236)),ISNUMBER(SEARCH("~?",B236)),ISNUMBER(SEARCH("~~",B236))),"Revisa número venta",IF(COUNTIFS('Ventas'!$B$10:$B$309,B236)=0,"Venta no encontrada",IF(COUNTIFS('Ventas'!$B$10:$B$309,B236,'Ventas'!$H$10:$H$309,"&lt;&gt;OK")&gt;0,"Revisar venta",IF(A236&lt;SUMIFS('Ventas'!$A$10:$A$309,'Ventas'!$B$10:$B$309,B236,'Ventas'!$I$10:$I$309,1),"Cobro anterior venta",IF(AND(C236&lt;&gt;"Efectivo",C236&lt;&gt;"Tarjeta",C236&lt;&gt;"Transferencia",C236&lt;&gt;"Otro"),"Elige forma de pago",IF(OR(NOT(ISNUMBER(D236)),D236&lt;=0),"Importe no válido","OK")))))))))</x:f>
      </x:c>
      <x:c r="F236" s="2"/>
      <x:c r="G236" s="2"/>
      <x:c r="H236" s="2"/>
    </x:row>
    <x:row r="237" ht="30" customHeight="1">
      <x:c r="A237" s="11"/>
      <x:c r="B237" s="12"/>
      <x:c r="C237" s="8"/>
      <x:c r="D237" s="14"/>
      <x:c r="E237" s="9" t="str">
        <x:f>IF(COUNTA(A237:D237)=0,"",IF(NOT(ISNUMBER(A237)),"Fecha no válida",IF(OR(A237&lt;DATE(2000,1,1),A237&gt;DATE(2099,12,31),A237&lt;&gt;INT(A237)),"Fecha no válida",IF(OR(B237="",B237&lt;&gt;TRIM(B237),ISNUMBER(SEARCH("~*",B237)),ISNUMBER(SEARCH("~?",B237)),ISNUMBER(SEARCH("~~",B237))),"Revisa número venta",IF(COUNTIFS('Ventas'!$B$10:$B$309,B237)=0,"Venta no encontrada",IF(COUNTIFS('Ventas'!$B$10:$B$309,B237,'Ventas'!$H$10:$H$309,"&lt;&gt;OK")&gt;0,"Revisar venta",IF(A237&lt;SUMIFS('Ventas'!$A$10:$A$309,'Ventas'!$B$10:$B$309,B237,'Ventas'!$I$10:$I$309,1),"Cobro anterior venta",IF(AND(C237&lt;&gt;"Efectivo",C237&lt;&gt;"Tarjeta",C237&lt;&gt;"Transferencia",C237&lt;&gt;"Otro"),"Elige forma de pago",IF(OR(NOT(ISNUMBER(D237)),D237&lt;=0),"Importe no válido","OK")))))))))</x:f>
      </x:c>
      <x:c r="F237" s="2"/>
      <x:c r="G237" s="2"/>
      <x:c r="H237" s="2"/>
    </x:row>
    <x:row r="238" ht="30" customHeight="1">
      <x:c r="A238" s="11"/>
      <x:c r="B238" s="12"/>
      <x:c r="C238" s="8"/>
      <x:c r="D238" s="14"/>
      <x:c r="E238" s="9" t="str">
        <x:f>IF(COUNTA(A238:D238)=0,"",IF(NOT(ISNUMBER(A238)),"Fecha no válida",IF(OR(A238&lt;DATE(2000,1,1),A238&gt;DATE(2099,12,31),A238&lt;&gt;INT(A238)),"Fecha no válida",IF(OR(B238="",B238&lt;&gt;TRIM(B238),ISNUMBER(SEARCH("~*",B238)),ISNUMBER(SEARCH("~?",B238)),ISNUMBER(SEARCH("~~",B238))),"Revisa número venta",IF(COUNTIFS('Ventas'!$B$10:$B$309,B238)=0,"Venta no encontrada",IF(COUNTIFS('Ventas'!$B$10:$B$309,B238,'Ventas'!$H$10:$H$309,"&lt;&gt;OK")&gt;0,"Revisar venta",IF(A238&lt;SUMIFS('Ventas'!$A$10:$A$309,'Ventas'!$B$10:$B$309,B238,'Ventas'!$I$10:$I$309,1),"Cobro anterior venta",IF(AND(C238&lt;&gt;"Efectivo",C238&lt;&gt;"Tarjeta",C238&lt;&gt;"Transferencia",C238&lt;&gt;"Otro"),"Elige forma de pago",IF(OR(NOT(ISNUMBER(D238)),D238&lt;=0),"Importe no válido","OK")))))))))</x:f>
      </x:c>
      <x:c r="F238" s="2"/>
      <x:c r="G238" s="2"/>
      <x:c r="H238" s="2"/>
    </x:row>
    <x:row r="239" ht="30" customHeight="1">
      <x:c r="A239" s="11"/>
      <x:c r="B239" s="12"/>
      <x:c r="C239" s="8"/>
      <x:c r="D239" s="14"/>
      <x:c r="E239" s="9" t="str">
        <x:f>IF(COUNTA(A239:D239)=0,"",IF(NOT(ISNUMBER(A239)),"Fecha no válida",IF(OR(A239&lt;DATE(2000,1,1),A239&gt;DATE(2099,12,31),A239&lt;&gt;INT(A239)),"Fecha no válida",IF(OR(B239="",B239&lt;&gt;TRIM(B239),ISNUMBER(SEARCH("~*",B239)),ISNUMBER(SEARCH("~?",B239)),ISNUMBER(SEARCH("~~",B239))),"Revisa número venta",IF(COUNTIFS('Ventas'!$B$10:$B$309,B239)=0,"Venta no encontrada",IF(COUNTIFS('Ventas'!$B$10:$B$309,B239,'Ventas'!$H$10:$H$309,"&lt;&gt;OK")&gt;0,"Revisar venta",IF(A239&lt;SUMIFS('Ventas'!$A$10:$A$309,'Ventas'!$B$10:$B$309,B239,'Ventas'!$I$10:$I$309,1),"Cobro anterior venta",IF(AND(C239&lt;&gt;"Efectivo",C239&lt;&gt;"Tarjeta",C239&lt;&gt;"Transferencia",C239&lt;&gt;"Otro"),"Elige forma de pago",IF(OR(NOT(ISNUMBER(D239)),D239&lt;=0),"Importe no válido","OK")))))))))</x:f>
      </x:c>
      <x:c r="F239" s="2"/>
      <x:c r="G239" s="2"/>
      <x:c r="H239" s="2"/>
    </x:row>
    <x:row r="240" ht="30" customHeight="1">
      <x:c r="A240" s="11"/>
      <x:c r="B240" s="12"/>
      <x:c r="C240" s="8"/>
      <x:c r="D240" s="14"/>
      <x:c r="E240" s="9" t="str">
        <x:f>IF(COUNTA(A240:D240)=0,"",IF(NOT(ISNUMBER(A240)),"Fecha no válida",IF(OR(A240&lt;DATE(2000,1,1),A240&gt;DATE(2099,12,31),A240&lt;&gt;INT(A240)),"Fecha no válida",IF(OR(B240="",B240&lt;&gt;TRIM(B240),ISNUMBER(SEARCH("~*",B240)),ISNUMBER(SEARCH("~?",B240)),ISNUMBER(SEARCH("~~",B240))),"Revisa número venta",IF(COUNTIFS('Ventas'!$B$10:$B$309,B240)=0,"Venta no encontrada",IF(COUNTIFS('Ventas'!$B$10:$B$309,B240,'Ventas'!$H$10:$H$309,"&lt;&gt;OK")&gt;0,"Revisar venta",IF(A240&lt;SUMIFS('Ventas'!$A$10:$A$309,'Ventas'!$B$10:$B$309,B240,'Ventas'!$I$10:$I$309,1),"Cobro anterior venta",IF(AND(C240&lt;&gt;"Efectivo",C240&lt;&gt;"Tarjeta",C240&lt;&gt;"Transferencia",C240&lt;&gt;"Otro"),"Elige forma de pago",IF(OR(NOT(ISNUMBER(D240)),D240&lt;=0),"Importe no válido","OK")))))))))</x:f>
      </x:c>
      <x:c r="F240" s="2"/>
      <x:c r="G240" s="2"/>
      <x:c r="H240" s="2"/>
    </x:row>
    <x:row r="241" ht="30" customHeight="1">
      <x:c r="A241" s="11"/>
      <x:c r="B241" s="12"/>
      <x:c r="C241" s="8"/>
      <x:c r="D241" s="14"/>
      <x:c r="E241" s="9" t="str">
        <x:f>IF(COUNTA(A241:D241)=0,"",IF(NOT(ISNUMBER(A241)),"Fecha no válida",IF(OR(A241&lt;DATE(2000,1,1),A241&gt;DATE(2099,12,31),A241&lt;&gt;INT(A241)),"Fecha no válida",IF(OR(B241="",B241&lt;&gt;TRIM(B241),ISNUMBER(SEARCH("~*",B241)),ISNUMBER(SEARCH("~?",B241)),ISNUMBER(SEARCH("~~",B241))),"Revisa número venta",IF(COUNTIFS('Ventas'!$B$10:$B$309,B241)=0,"Venta no encontrada",IF(COUNTIFS('Ventas'!$B$10:$B$309,B241,'Ventas'!$H$10:$H$309,"&lt;&gt;OK")&gt;0,"Revisar venta",IF(A241&lt;SUMIFS('Ventas'!$A$10:$A$309,'Ventas'!$B$10:$B$309,B241,'Ventas'!$I$10:$I$309,1),"Cobro anterior venta",IF(AND(C241&lt;&gt;"Efectivo",C241&lt;&gt;"Tarjeta",C241&lt;&gt;"Transferencia",C241&lt;&gt;"Otro"),"Elige forma de pago",IF(OR(NOT(ISNUMBER(D241)),D241&lt;=0),"Importe no válido","OK")))))))))</x:f>
      </x:c>
      <x:c r="F241" s="2"/>
      <x:c r="G241" s="2"/>
      <x:c r="H241" s="2"/>
    </x:row>
    <x:row r="242" ht="30" customHeight="1">
      <x:c r="A242" s="11"/>
      <x:c r="B242" s="12"/>
      <x:c r="C242" s="8"/>
      <x:c r="D242" s="14"/>
      <x:c r="E242" s="9" t="str">
        <x:f>IF(COUNTA(A242:D242)=0,"",IF(NOT(ISNUMBER(A242)),"Fecha no válida",IF(OR(A242&lt;DATE(2000,1,1),A242&gt;DATE(2099,12,31),A242&lt;&gt;INT(A242)),"Fecha no válida",IF(OR(B242="",B242&lt;&gt;TRIM(B242),ISNUMBER(SEARCH("~*",B242)),ISNUMBER(SEARCH("~?",B242)),ISNUMBER(SEARCH("~~",B242))),"Revisa número venta",IF(COUNTIFS('Ventas'!$B$10:$B$309,B242)=0,"Venta no encontrada",IF(COUNTIFS('Ventas'!$B$10:$B$309,B242,'Ventas'!$H$10:$H$309,"&lt;&gt;OK")&gt;0,"Revisar venta",IF(A242&lt;SUMIFS('Ventas'!$A$10:$A$309,'Ventas'!$B$10:$B$309,B242,'Ventas'!$I$10:$I$309,1),"Cobro anterior venta",IF(AND(C242&lt;&gt;"Efectivo",C242&lt;&gt;"Tarjeta",C242&lt;&gt;"Transferencia",C242&lt;&gt;"Otro"),"Elige forma de pago",IF(OR(NOT(ISNUMBER(D242)),D242&lt;=0),"Importe no válido","OK")))))))))</x:f>
      </x:c>
      <x:c r="F242" s="2"/>
      <x:c r="G242" s="2"/>
      <x:c r="H242" s="2"/>
    </x:row>
    <x:row r="243" ht="30" customHeight="1">
      <x:c r="A243" s="11"/>
      <x:c r="B243" s="12"/>
      <x:c r="C243" s="8"/>
      <x:c r="D243" s="14"/>
      <x:c r="E243" s="9" t="str">
        <x:f>IF(COUNTA(A243:D243)=0,"",IF(NOT(ISNUMBER(A243)),"Fecha no válida",IF(OR(A243&lt;DATE(2000,1,1),A243&gt;DATE(2099,12,31),A243&lt;&gt;INT(A243)),"Fecha no válida",IF(OR(B243="",B243&lt;&gt;TRIM(B243),ISNUMBER(SEARCH("~*",B243)),ISNUMBER(SEARCH("~?",B243)),ISNUMBER(SEARCH("~~",B243))),"Revisa número venta",IF(COUNTIFS('Ventas'!$B$10:$B$309,B243)=0,"Venta no encontrada",IF(COUNTIFS('Ventas'!$B$10:$B$309,B243,'Ventas'!$H$10:$H$309,"&lt;&gt;OK")&gt;0,"Revisar venta",IF(A243&lt;SUMIFS('Ventas'!$A$10:$A$309,'Ventas'!$B$10:$B$309,B243,'Ventas'!$I$10:$I$309,1),"Cobro anterior venta",IF(AND(C243&lt;&gt;"Efectivo",C243&lt;&gt;"Tarjeta",C243&lt;&gt;"Transferencia",C243&lt;&gt;"Otro"),"Elige forma de pago",IF(OR(NOT(ISNUMBER(D243)),D243&lt;=0),"Importe no válido","OK")))))))))</x:f>
      </x:c>
      <x:c r="F243" s="2"/>
      <x:c r="G243" s="2"/>
      <x:c r="H243" s="2"/>
    </x:row>
    <x:row r="244" ht="30" customHeight="1">
      <x:c r="A244" s="11"/>
      <x:c r="B244" s="12"/>
      <x:c r="C244" s="8"/>
      <x:c r="D244" s="14"/>
      <x:c r="E244" s="9" t="str">
        <x:f>IF(COUNTA(A244:D244)=0,"",IF(NOT(ISNUMBER(A244)),"Fecha no válida",IF(OR(A244&lt;DATE(2000,1,1),A244&gt;DATE(2099,12,31),A244&lt;&gt;INT(A244)),"Fecha no válida",IF(OR(B244="",B244&lt;&gt;TRIM(B244),ISNUMBER(SEARCH("~*",B244)),ISNUMBER(SEARCH("~?",B244)),ISNUMBER(SEARCH("~~",B244))),"Revisa número venta",IF(COUNTIFS('Ventas'!$B$10:$B$309,B244)=0,"Venta no encontrada",IF(COUNTIFS('Ventas'!$B$10:$B$309,B244,'Ventas'!$H$10:$H$309,"&lt;&gt;OK")&gt;0,"Revisar venta",IF(A244&lt;SUMIFS('Ventas'!$A$10:$A$309,'Ventas'!$B$10:$B$309,B244,'Ventas'!$I$10:$I$309,1),"Cobro anterior venta",IF(AND(C244&lt;&gt;"Efectivo",C244&lt;&gt;"Tarjeta",C244&lt;&gt;"Transferencia",C244&lt;&gt;"Otro"),"Elige forma de pago",IF(OR(NOT(ISNUMBER(D244)),D244&lt;=0),"Importe no válido","OK")))))))))</x:f>
      </x:c>
      <x:c r="F244" s="2"/>
      <x:c r="G244" s="2"/>
      <x:c r="H244" s="2"/>
    </x:row>
    <x:row r="245" ht="30" customHeight="1">
      <x:c r="A245" s="11"/>
      <x:c r="B245" s="12"/>
      <x:c r="C245" s="8"/>
      <x:c r="D245" s="14"/>
      <x:c r="E245" s="9" t="str">
        <x:f>IF(COUNTA(A245:D245)=0,"",IF(NOT(ISNUMBER(A245)),"Fecha no válida",IF(OR(A245&lt;DATE(2000,1,1),A245&gt;DATE(2099,12,31),A245&lt;&gt;INT(A245)),"Fecha no válida",IF(OR(B245="",B245&lt;&gt;TRIM(B245),ISNUMBER(SEARCH("~*",B245)),ISNUMBER(SEARCH("~?",B245)),ISNUMBER(SEARCH("~~",B245))),"Revisa número venta",IF(COUNTIFS('Ventas'!$B$10:$B$309,B245)=0,"Venta no encontrada",IF(COUNTIFS('Ventas'!$B$10:$B$309,B245,'Ventas'!$H$10:$H$309,"&lt;&gt;OK")&gt;0,"Revisar venta",IF(A245&lt;SUMIFS('Ventas'!$A$10:$A$309,'Ventas'!$B$10:$B$309,B245,'Ventas'!$I$10:$I$309,1),"Cobro anterior venta",IF(AND(C245&lt;&gt;"Efectivo",C245&lt;&gt;"Tarjeta",C245&lt;&gt;"Transferencia",C245&lt;&gt;"Otro"),"Elige forma de pago",IF(OR(NOT(ISNUMBER(D245)),D245&lt;=0),"Importe no válido","OK")))))))))</x:f>
      </x:c>
      <x:c r="F245" s="2"/>
      <x:c r="G245" s="2"/>
      <x:c r="H245" s="2"/>
    </x:row>
    <x:row r="246" ht="30" customHeight="1">
      <x:c r="A246" s="11"/>
      <x:c r="B246" s="12"/>
      <x:c r="C246" s="8"/>
      <x:c r="D246" s="14"/>
      <x:c r="E246" s="9" t="str">
        <x:f>IF(COUNTA(A246:D246)=0,"",IF(NOT(ISNUMBER(A246)),"Fecha no válida",IF(OR(A246&lt;DATE(2000,1,1),A246&gt;DATE(2099,12,31),A246&lt;&gt;INT(A246)),"Fecha no válida",IF(OR(B246="",B246&lt;&gt;TRIM(B246),ISNUMBER(SEARCH("~*",B246)),ISNUMBER(SEARCH("~?",B246)),ISNUMBER(SEARCH("~~",B246))),"Revisa número venta",IF(COUNTIFS('Ventas'!$B$10:$B$309,B246)=0,"Venta no encontrada",IF(COUNTIFS('Ventas'!$B$10:$B$309,B246,'Ventas'!$H$10:$H$309,"&lt;&gt;OK")&gt;0,"Revisar venta",IF(A246&lt;SUMIFS('Ventas'!$A$10:$A$309,'Ventas'!$B$10:$B$309,B246,'Ventas'!$I$10:$I$309,1),"Cobro anterior venta",IF(AND(C246&lt;&gt;"Efectivo",C246&lt;&gt;"Tarjeta",C246&lt;&gt;"Transferencia",C246&lt;&gt;"Otro"),"Elige forma de pago",IF(OR(NOT(ISNUMBER(D246)),D246&lt;=0),"Importe no válido","OK")))))))))</x:f>
      </x:c>
      <x:c r="F246" s="2"/>
      <x:c r="G246" s="2"/>
      <x:c r="H246" s="2"/>
    </x:row>
    <x:row r="247" ht="30" customHeight="1">
      <x:c r="A247" s="11"/>
      <x:c r="B247" s="12"/>
      <x:c r="C247" s="8"/>
      <x:c r="D247" s="14"/>
      <x:c r="E247" s="9" t="str">
        <x:f>IF(COUNTA(A247:D247)=0,"",IF(NOT(ISNUMBER(A247)),"Fecha no válida",IF(OR(A247&lt;DATE(2000,1,1),A247&gt;DATE(2099,12,31),A247&lt;&gt;INT(A247)),"Fecha no válida",IF(OR(B247="",B247&lt;&gt;TRIM(B247),ISNUMBER(SEARCH("~*",B247)),ISNUMBER(SEARCH("~?",B247)),ISNUMBER(SEARCH("~~",B247))),"Revisa número venta",IF(COUNTIFS('Ventas'!$B$10:$B$309,B247)=0,"Venta no encontrada",IF(COUNTIFS('Ventas'!$B$10:$B$309,B247,'Ventas'!$H$10:$H$309,"&lt;&gt;OK")&gt;0,"Revisar venta",IF(A247&lt;SUMIFS('Ventas'!$A$10:$A$309,'Ventas'!$B$10:$B$309,B247,'Ventas'!$I$10:$I$309,1),"Cobro anterior venta",IF(AND(C247&lt;&gt;"Efectivo",C247&lt;&gt;"Tarjeta",C247&lt;&gt;"Transferencia",C247&lt;&gt;"Otro"),"Elige forma de pago",IF(OR(NOT(ISNUMBER(D247)),D247&lt;=0),"Importe no válido","OK")))))))))</x:f>
      </x:c>
      <x:c r="F247" s="2"/>
      <x:c r="G247" s="2"/>
      <x:c r="H247" s="2"/>
    </x:row>
    <x:row r="248" ht="30" customHeight="1">
      <x:c r="A248" s="11"/>
      <x:c r="B248" s="12"/>
      <x:c r="C248" s="8"/>
      <x:c r="D248" s="14"/>
      <x:c r="E248" s="9" t="str">
        <x:f>IF(COUNTA(A248:D248)=0,"",IF(NOT(ISNUMBER(A248)),"Fecha no válida",IF(OR(A248&lt;DATE(2000,1,1),A248&gt;DATE(2099,12,31),A248&lt;&gt;INT(A248)),"Fecha no válida",IF(OR(B248="",B248&lt;&gt;TRIM(B248),ISNUMBER(SEARCH("~*",B248)),ISNUMBER(SEARCH("~?",B248)),ISNUMBER(SEARCH("~~",B248))),"Revisa número venta",IF(COUNTIFS('Ventas'!$B$10:$B$309,B248)=0,"Venta no encontrada",IF(COUNTIFS('Ventas'!$B$10:$B$309,B248,'Ventas'!$H$10:$H$309,"&lt;&gt;OK")&gt;0,"Revisar venta",IF(A248&lt;SUMIFS('Ventas'!$A$10:$A$309,'Ventas'!$B$10:$B$309,B248,'Ventas'!$I$10:$I$309,1),"Cobro anterior venta",IF(AND(C248&lt;&gt;"Efectivo",C248&lt;&gt;"Tarjeta",C248&lt;&gt;"Transferencia",C248&lt;&gt;"Otro"),"Elige forma de pago",IF(OR(NOT(ISNUMBER(D248)),D248&lt;=0),"Importe no válido","OK")))))))))</x:f>
      </x:c>
      <x:c r="F248" s="2"/>
      <x:c r="G248" s="2"/>
      <x:c r="H248" s="2"/>
    </x:row>
    <x:row r="249" ht="30" customHeight="1">
      <x:c r="A249" s="11"/>
      <x:c r="B249" s="12"/>
      <x:c r="C249" s="8"/>
      <x:c r="D249" s="14"/>
      <x:c r="E249" s="9" t="str">
        <x:f>IF(COUNTA(A249:D249)=0,"",IF(NOT(ISNUMBER(A249)),"Fecha no válida",IF(OR(A249&lt;DATE(2000,1,1),A249&gt;DATE(2099,12,31),A249&lt;&gt;INT(A249)),"Fecha no válida",IF(OR(B249="",B249&lt;&gt;TRIM(B249),ISNUMBER(SEARCH("~*",B249)),ISNUMBER(SEARCH("~?",B249)),ISNUMBER(SEARCH("~~",B249))),"Revisa número venta",IF(COUNTIFS('Ventas'!$B$10:$B$309,B249)=0,"Venta no encontrada",IF(COUNTIFS('Ventas'!$B$10:$B$309,B249,'Ventas'!$H$10:$H$309,"&lt;&gt;OK")&gt;0,"Revisar venta",IF(A249&lt;SUMIFS('Ventas'!$A$10:$A$309,'Ventas'!$B$10:$B$309,B249,'Ventas'!$I$10:$I$309,1),"Cobro anterior venta",IF(AND(C249&lt;&gt;"Efectivo",C249&lt;&gt;"Tarjeta",C249&lt;&gt;"Transferencia",C249&lt;&gt;"Otro"),"Elige forma de pago",IF(OR(NOT(ISNUMBER(D249)),D249&lt;=0),"Importe no válido","OK")))))))))</x:f>
      </x:c>
      <x:c r="F249" s="2"/>
      <x:c r="G249" s="2"/>
      <x:c r="H249" s="2"/>
    </x:row>
    <x:row r="250" ht="30" customHeight="1">
      <x:c r="A250" s="11"/>
      <x:c r="B250" s="12"/>
      <x:c r="C250" s="8"/>
      <x:c r="D250" s="14"/>
      <x:c r="E250" s="9" t="str">
        <x:f>IF(COUNTA(A250:D250)=0,"",IF(NOT(ISNUMBER(A250)),"Fecha no válida",IF(OR(A250&lt;DATE(2000,1,1),A250&gt;DATE(2099,12,31),A250&lt;&gt;INT(A250)),"Fecha no válida",IF(OR(B250="",B250&lt;&gt;TRIM(B250),ISNUMBER(SEARCH("~*",B250)),ISNUMBER(SEARCH("~?",B250)),ISNUMBER(SEARCH("~~",B250))),"Revisa número venta",IF(COUNTIFS('Ventas'!$B$10:$B$309,B250)=0,"Venta no encontrada",IF(COUNTIFS('Ventas'!$B$10:$B$309,B250,'Ventas'!$H$10:$H$309,"&lt;&gt;OK")&gt;0,"Revisar venta",IF(A250&lt;SUMIFS('Ventas'!$A$10:$A$309,'Ventas'!$B$10:$B$309,B250,'Ventas'!$I$10:$I$309,1),"Cobro anterior venta",IF(AND(C250&lt;&gt;"Efectivo",C250&lt;&gt;"Tarjeta",C250&lt;&gt;"Transferencia",C250&lt;&gt;"Otro"),"Elige forma de pago",IF(OR(NOT(ISNUMBER(D250)),D250&lt;=0),"Importe no válido","OK")))))))))</x:f>
      </x:c>
      <x:c r="F250" s="2"/>
      <x:c r="G250" s="2"/>
      <x:c r="H250" s="2"/>
    </x:row>
    <x:row r="251" ht="30" customHeight="1">
      <x:c r="A251" s="11"/>
      <x:c r="B251" s="12"/>
      <x:c r="C251" s="8"/>
      <x:c r="D251" s="14"/>
      <x:c r="E251" s="9" t="str">
        <x:f>IF(COUNTA(A251:D251)=0,"",IF(NOT(ISNUMBER(A251)),"Fecha no válida",IF(OR(A251&lt;DATE(2000,1,1),A251&gt;DATE(2099,12,31),A251&lt;&gt;INT(A251)),"Fecha no válida",IF(OR(B251="",B251&lt;&gt;TRIM(B251),ISNUMBER(SEARCH("~*",B251)),ISNUMBER(SEARCH("~?",B251)),ISNUMBER(SEARCH("~~",B251))),"Revisa número venta",IF(COUNTIFS('Ventas'!$B$10:$B$309,B251)=0,"Venta no encontrada",IF(COUNTIFS('Ventas'!$B$10:$B$309,B251,'Ventas'!$H$10:$H$309,"&lt;&gt;OK")&gt;0,"Revisar venta",IF(A251&lt;SUMIFS('Ventas'!$A$10:$A$309,'Ventas'!$B$10:$B$309,B251,'Ventas'!$I$10:$I$309,1),"Cobro anterior venta",IF(AND(C251&lt;&gt;"Efectivo",C251&lt;&gt;"Tarjeta",C251&lt;&gt;"Transferencia",C251&lt;&gt;"Otro"),"Elige forma de pago",IF(OR(NOT(ISNUMBER(D251)),D251&lt;=0),"Importe no válido","OK")))))))))</x:f>
      </x:c>
      <x:c r="F251" s="2"/>
      <x:c r="G251" s="2"/>
      <x:c r="H251" s="2"/>
    </x:row>
    <x:row r="252" ht="30" customHeight="1">
      <x:c r="A252" s="11"/>
      <x:c r="B252" s="12"/>
      <x:c r="C252" s="8"/>
      <x:c r="D252" s="14"/>
      <x:c r="E252" s="9" t="str">
        <x:f>IF(COUNTA(A252:D252)=0,"",IF(NOT(ISNUMBER(A252)),"Fecha no válida",IF(OR(A252&lt;DATE(2000,1,1),A252&gt;DATE(2099,12,31),A252&lt;&gt;INT(A252)),"Fecha no válida",IF(OR(B252="",B252&lt;&gt;TRIM(B252),ISNUMBER(SEARCH("~*",B252)),ISNUMBER(SEARCH("~?",B252)),ISNUMBER(SEARCH("~~",B252))),"Revisa número venta",IF(COUNTIFS('Ventas'!$B$10:$B$309,B252)=0,"Venta no encontrada",IF(COUNTIFS('Ventas'!$B$10:$B$309,B252,'Ventas'!$H$10:$H$309,"&lt;&gt;OK")&gt;0,"Revisar venta",IF(A252&lt;SUMIFS('Ventas'!$A$10:$A$309,'Ventas'!$B$10:$B$309,B252,'Ventas'!$I$10:$I$309,1),"Cobro anterior venta",IF(AND(C252&lt;&gt;"Efectivo",C252&lt;&gt;"Tarjeta",C252&lt;&gt;"Transferencia",C252&lt;&gt;"Otro"),"Elige forma de pago",IF(OR(NOT(ISNUMBER(D252)),D252&lt;=0),"Importe no válido","OK")))))))))</x:f>
      </x:c>
      <x:c r="F252" s="2"/>
      <x:c r="G252" s="2"/>
      <x:c r="H252" s="2"/>
    </x:row>
    <x:row r="253" ht="30" customHeight="1">
      <x:c r="A253" s="11"/>
      <x:c r="B253" s="12"/>
      <x:c r="C253" s="8"/>
      <x:c r="D253" s="14"/>
      <x:c r="E253" s="9" t="str">
        <x:f>IF(COUNTA(A253:D253)=0,"",IF(NOT(ISNUMBER(A253)),"Fecha no válida",IF(OR(A253&lt;DATE(2000,1,1),A253&gt;DATE(2099,12,31),A253&lt;&gt;INT(A253)),"Fecha no válida",IF(OR(B253="",B253&lt;&gt;TRIM(B253),ISNUMBER(SEARCH("~*",B253)),ISNUMBER(SEARCH("~?",B253)),ISNUMBER(SEARCH("~~",B253))),"Revisa número venta",IF(COUNTIFS('Ventas'!$B$10:$B$309,B253)=0,"Venta no encontrada",IF(COUNTIFS('Ventas'!$B$10:$B$309,B253,'Ventas'!$H$10:$H$309,"&lt;&gt;OK")&gt;0,"Revisar venta",IF(A253&lt;SUMIFS('Ventas'!$A$10:$A$309,'Ventas'!$B$10:$B$309,B253,'Ventas'!$I$10:$I$309,1),"Cobro anterior venta",IF(AND(C253&lt;&gt;"Efectivo",C253&lt;&gt;"Tarjeta",C253&lt;&gt;"Transferencia",C253&lt;&gt;"Otro"),"Elige forma de pago",IF(OR(NOT(ISNUMBER(D253)),D253&lt;=0),"Importe no válido","OK")))))))))</x:f>
      </x:c>
      <x:c r="F253" s="2"/>
      <x:c r="G253" s="2"/>
      <x:c r="H253" s="2"/>
    </x:row>
    <x:row r="254" ht="30" customHeight="1">
      <x:c r="A254" s="11"/>
      <x:c r="B254" s="12"/>
      <x:c r="C254" s="8"/>
      <x:c r="D254" s="14"/>
      <x:c r="E254" s="9" t="str">
        <x:f>IF(COUNTA(A254:D254)=0,"",IF(NOT(ISNUMBER(A254)),"Fecha no válida",IF(OR(A254&lt;DATE(2000,1,1),A254&gt;DATE(2099,12,31),A254&lt;&gt;INT(A254)),"Fecha no válida",IF(OR(B254="",B254&lt;&gt;TRIM(B254),ISNUMBER(SEARCH("~*",B254)),ISNUMBER(SEARCH("~?",B254)),ISNUMBER(SEARCH("~~",B254))),"Revisa número venta",IF(COUNTIFS('Ventas'!$B$10:$B$309,B254)=0,"Venta no encontrada",IF(COUNTIFS('Ventas'!$B$10:$B$309,B254,'Ventas'!$H$10:$H$309,"&lt;&gt;OK")&gt;0,"Revisar venta",IF(A254&lt;SUMIFS('Ventas'!$A$10:$A$309,'Ventas'!$B$10:$B$309,B254,'Ventas'!$I$10:$I$309,1),"Cobro anterior venta",IF(AND(C254&lt;&gt;"Efectivo",C254&lt;&gt;"Tarjeta",C254&lt;&gt;"Transferencia",C254&lt;&gt;"Otro"),"Elige forma de pago",IF(OR(NOT(ISNUMBER(D254)),D254&lt;=0),"Importe no válido","OK")))))))))</x:f>
      </x:c>
      <x:c r="F254" s="2"/>
      <x:c r="G254" s="2"/>
      <x:c r="H254" s="2"/>
    </x:row>
    <x:row r="255" ht="30" customHeight="1">
      <x:c r="A255" s="11"/>
      <x:c r="B255" s="12"/>
      <x:c r="C255" s="8"/>
      <x:c r="D255" s="14"/>
      <x:c r="E255" s="9" t="str">
        <x:f>IF(COUNTA(A255:D255)=0,"",IF(NOT(ISNUMBER(A255)),"Fecha no válida",IF(OR(A255&lt;DATE(2000,1,1),A255&gt;DATE(2099,12,31),A255&lt;&gt;INT(A255)),"Fecha no válida",IF(OR(B255="",B255&lt;&gt;TRIM(B255),ISNUMBER(SEARCH("~*",B255)),ISNUMBER(SEARCH("~?",B255)),ISNUMBER(SEARCH("~~",B255))),"Revisa número venta",IF(COUNTIFS('Ventas'!$B$10:$B$309,B255)=0,"Venta no encontrada",IF(COUNTIFS('Ventas'!$B$10:$B$309,B255,'Ventas'!$H$10:$H$309,"&lt;&gt;OK")&gt;0,"Revisar venta",IF(A255&lt;SUMIFS('Ventas'!$A$10:$A$309,'Ventas'!$B$10:$B$309,B255,'Ventas'!$I$10:$I$309,1),"Cobro anterior venta",IF(AND(C255&lt;&gt;"Efectivo",C255&lt;&gt;"Tarjeta",C255&lt;&gt;"Transferencia",C255&lt;&gt;"Otro"),"Elige forma de pago",IF(OR(NOT(ISNUMBER(D255)),D255&lt;=0),"Importe no válido","OK")))))))))</x:f>
      </x:c>
      <x:c r="F255" s="2"/>
      <x:c r="G255" s="2"/>
      <x:c r="H255" s="2"/>
    </x:row>
    <x:row r="256" ht="30" customHeight="1">
      <x:c r="A256" s="11"/>
      <x:c r="B256" s="12"/>
      <x:c r="C256" s="8"/>
      <x:c r="D256" s="14"/>
      <x:c r="E256" s="9" t="str">
        <x:f>IF(COUNTA(A256:D256)=0,"",IF(NOT(ISNUMBER(A256)),"Fecha no válida",IF(OR(A256&lt;DATE(2000,1,1),A256&gt;DATE(2099,12,31),A256&lt;&gt;INT(A256)),"Fecha no válida",IF(OR(B256="",B256&lt;&gt;TRIM(B256),ISNUMBER(SEARCH("~*",B256)),ISNUMBER(SEARCH("~?",B256)),ISNUMBER(SEARCH("~~",B256))),"Revisa número venta",IF(COUNTIFS('Ventas'!$B$10:$B$309,B256)=0,"Venta no encontrada",IF(COUNTIFS('Ventas'!$B$10:$B$309,B256,'Ventas'!$H$10:$H$309,"&lt;&gt;OK")&gt;0,"Revisar venta",IF(A256&lt;SUMIFS('Ventas'!$A$10:$A$309,'Ventas'!$B$10:$B$309,B256,'Ventas'!$I$10:$I$309,1),"Cobro anterior venta",IF(AND(C256&lt;&gt;"Efectivo",C256&lt;&gt;"Tarjeta",C256&lt;&gt;"Transferencia",C256&lt;&gt;"Otro"),"Elige forma de pago",IF(OR(NOT(ISNUMBER(D256)),D256&lt;=0),"Importe no válido","OK")))))))))</x:f>
      </x:c>
      <x:c r="F256" s="2"/>
      <x:c r="G256" s="2"/>
      <x:c r="H256" s="2"/>
    </x:row>
    <x:row r="257" ht="30" customHeight="1">
      <x:c r="A257" s="11"/>
      <x:c r="B257" s="12"/>
      <x:c r="C257" s="8"/>
      <x:c r="D257" s="14"/>
      <x:c r="E257" s="9" t="str">
        <x:f>IF(COUNTA(A257:D257)=0,"",IF(NOT(ISNUMBER(A257)),"Fecha no válida",IF(OR(A257&lt;DATE(2000,1,1),A257&gt;DATE(2099,12,31),A257&lt;&gt;INT(A257)),"Fecha no válida",IF(OR(B257="",B257&lt;&gt;TRIM(B257),ISNUMBER(SEARCH("~*",B257)),ISNUMBER(SEARCH("~?",B257)),ISNUMBER(SEARCH("~~",B257))),"Revisa número venta",IF(COUNTIFS('Ventas'!$B$10:$B$309,B257)=0,"Venta no encontrada",IF(COUNTIFS('Ventas'!$B$10:$B$309,B257,'Ventas'!$H$10:$H$309,"&lt;&gt;OK")&gt;0,"Revisar venta",IF(A257&lt;SUMIFS('Ventas'!$A$10:$A$309,'Ventas'!$B$10:$B$309,B257,'Ventas'!$I$10:$I$309,1),"Cobro anterior venta",IF(AND(C257&lt;&gt;"Efectivo",C257&lt;&gt;"Tarjeta",C257&lt;&gt;"Transferencia",C257&lt;&gt;"Otro"),"Elige forma de pago",IF(OR(NOT(ISNUMBER(D257)),D257&lt;=0),"Importe no válido","OK")))))))))</x:f>
      </x:c>
      <x:c r="F257" s="2"/>
      <x:c r="G257" s="2"/>
      <x:c r="H257" s="2"/>
    </x:row>
    <x:row r="258" ht="30" customHeight="1">
      <x:c r="A258" s="11"/>
      <x:c r="B258" s="12"/>
      <x:c r="C258" s="8"/>
      <x:c r="D258" s="14"/>
      <x:c r="E258" s="9" t="str">
        <x:f>IF(COUNTA(A258:D258)=0,"",IF(NOT(ISNUMBER(A258)),"Fecha no válida",IF(OR(A258&lt;DATE(2000,1,1),A258&gt;DATE(2099,12,31),A258&lt;&gt;INT(A258)),"Fecha no válida",IF(OR(B258="",B258&lt;&gt;TRIM(B258),ISNUMBER(SEARCH("~*",B258)),ISNUMBER(SEARCH("~?",B258)),ISNUMBER(SEARCH("~~",B258))),"Revisa número venta",IF(COUNTIFS('Ventas'!$B$10:$B$309,B258)=0,"Venta no encontrada",IF(COUNTIFS('Ventas'!$B$10:$B$309,B258,'Ventas'!$H$10:$H$309,"&lt;&gt;OK")&gt;0,"Revisar venta",IF(A258&lt;SUMIFS('Ventas'!$A$10:$A$309,'Ventas'!$B$10:$B$309,B258,'Ventas'!$I$10:$I$309,1),"Cobro anterior venta",IF(AND(C258&lt;&gt;"Efectivo",C258&lt;&gt;"Tarjeta",C258&lt;&gt;"Transferencia",C258&lt;&gt;"Otro"),"Elige forma de pago",IF(OR(NOT(ISNUMBER(D258)),D258&lt;=0),"Importe no válido","OK")))))))))</x:f>
      </x:c>
      <x:c r="F258" s="2"/>
      <x:c r="G258" s="2"/>
      <x:c r="H258" s="2"/>
    </x:row>
    <x:row r="259" ht="30" customHeight="1">
      <x:c r="A259" s="11"/>
      <x:c r="B259" s="12"/>
      <x:c r="C259" s="8"/>
      <x:c r="D259" s="14"/>
      <x:c r="E259" s="9" t="str">
        <x:f>IF(COUNTA(A259:D259)=0,"",IF(NOT(ISNUMBER(A259)),"Fecha no válida",IF(OR(A259&lt;DATE(2000,1,1),A259&gt;DATE(2099,12,31),A259&lt;&gt;INT(A259)),"Fecha no válida",IF(OR(B259="",B259&lt;&gt;TRIM(B259),ISNUMBER(SEARCH("~*",B259)),ISNUMBER(SEARCH("~?",B259)),ISNUMBER(SEARCH("~~",B259))),"Revisa número venta",IF(COUNTIFS('Ventas'!$B$10:$B$309,B259)=0,"Venta no encontrada",IF(COUNTIFS('Ventas'!$B$10:$B$309,B259,'Ventas'!$H$10:$H$309,"&lt;&gt;OK")&gt;0,"Revisar venta",IF(A259&lt;SUMIFS('Ventas'!$A$10:$A$309,'Ventas'!$B$10:$B$309,B259,'Ventas'!$I$10:$I$309,1),"Cobro anterior venta",IF(AND(C259&lt;&gt;"Efectivo",C259&lt;&gt;"Tarjeta",C259&lt;&gt;"Transferencia",C259&lt;&gt;"Otro"),"Elige forma de pago",IF(OR(NOT(ISNUMBER(D259)),D259&lt;=0),"Importe no válido","OK")))))))))</x:f>
      </x:c>
      <x:c r="F259" s="2"/>
      <x:c r="G259" s="2"/>
      <x:c r="H259" s="2"/>
    </x:row>
    <x:row r="260" ht="30" customHeight="1">
      <x:c r="A260" s="11"/>
      <x:c r="B260" s="12"/>
      <x:c r="C260" s="8"/>
      <x:c r="D260" s="14"/>
      <x:c r="E260" s="9" t="str">
        <x:f>IF(COUNTA(A260:D260)=0,"",IF(NOT(ISNUMBER(A260)),"Fecha no válida",IF(OR(A260&lt;DATE(2000,1,1),A260&gt;DATE(2099,12,31),A260&lt;&gt;INT(A260)),"Fecha no válida",IF(OR(B260="",B260&lt;&gt;TRIM(B260),ISNUMBER(SEARCH("~*",B260)),ISNUMBER(SEARCH("~?",B260)),ISNUMBER(SEARCH("~~",B260))),"Revisa número venta",IF(COUNTIFS('Ventas'!$B$10:$B$309,B260)=0,"Venta no encontrada",IF(COUNTIFS('Ventas'!$B$10:$B$309,B260,'Ventas'!$H$10:$H$309,"&lt;&gt;OK")&gt;0,"Revisar venta",IF(A260&lt;SUMIFS('Ventas'!$A$10:$A$309,'Ventas'!$B$10:$B$309,B260,'Ventas'!$I$10:$I$309,1),"Cobro anterior venta",IF(AND(C260&lt;&gt;"Efectivo",C260&lt;&gt;"Tarjeta",C260&lt;&gt;"Transferencia",C260&lt;&gt;"Otro"),"Elige forma de pago",IF(OR(NOT(ISNUMBER(D260)),D260&lt;=0),"Importe no válido","OK")))))))))</x:f>
      </x:c>
      <x:c r="F260" s="2"/>
      <x:c r="G260" s="2"/>
      <x:c r="H260" s="2"/>
    </x:row>
    <x:row r="261" ht="30" customHeight="1">
      <x:c r="A261" s="11"/>
      <x:c r="B261" s="12"/>
      <x:c r="C261" s="8"/>
      <x:c r="D261" s="14"/>
      <x:c r="E261" s="9" t="str">
        <x:f>IF(COUNTA(A261:D261)=0,"",IF(NOT(ISNUMBER(A261)),"Fecha no válida",IF(OR(A261&lt;DATE(2000,1,1),A261&gt;DATE(2099,12,31),A261&lt;&gt;INT(A261)),"Fecha no válida",IF(OR(B261="",B261&lt;&gt;TRIM(B261),ISNUMBER(SEARCH("~*",B261)),ISNUMBER(SEARCH("~?",B261)),ISNUMBER(SEARCH("~~",B261))),"Revisa número venta",IF(COUNTIFS('Ventas'!$B$10:$B$309,B261)=0,"Venta no encontrada",IF(COUNTIFS('Ventas'!$B$10:$B$309,B261,'Ventas'!$H$10:$H$309,"&lt;&gt;OK")&gt;0,"Revisar venta",IF(A261&lt;SUMIFS('Ventas'!$A$10:$A$309,'Ventas'!$B$10:$B$309,B261,'Ventas'!$I$10:$I$309,1),"Cobro anterior venta",IF(AND(C261&lt;&gt;"Efectivo",C261&lt;&gt;"Tarjeta",C261&lt;&gt;"Transferencia",C261&lt;&gt;"Otro"),"Elige forma de pago",IF(OR(NOT(ISNUMBER(D261)),D261&lt;=0),"Importe no válido","OK")))))))))</x:f>
      </x:c>
      <x:c r="F261" s="2"/>
      <x:c r="G261" s="2"/>
      <x:c r="H261" s="2"/>
    </x:row>
    <x:row r="262" ht="30" customHeight="1">
      <x:c r="A262" s="11"/>
      <x:c r="B262" s="12"/>
      <x:c r="C262" s="8"/>
      <x:c r="D262" s="14"/>
      <x:c r="E262" s="9" t="str">
        <x:f>IF(COUNTA(A262:D262)=0,"",IF(NOT(ISNUMBER(A262)),"Fecha no válida",IF(OR(A262&lt;DATE(2000,1,1),A262&gt;DATE(2099,12,31),A262&lt;&gt;INT(A262)),"Fecha no válida",IF(OR(B262="",B262&lt;&gt;TRIM(B262),ISNUMBER(SEARCH("~*",B262)),ISNUMBER(SEARCH("~?",B262)),ISNUMBER(SEARCH("~~",B262))),"Revisa número venta",IF(COUNTIFS('Ventas'!$B$10:$B$309,B262)=0,"Venta no encontrada",IF(COUNTIFS('Ventas'!$B$10:$B$309,B262,'Ventas'!$H$10:$H$309,"&lt;&gt;OK")&gt;0,"Revisar venta",IF(A262&lt;SUMIFS('Ventas'!$A$10:$A$309,'Ventas'!$B$10:$B$309,B262,'Ventas'!$I$10:$I$309,1),"Cobro anterior venta",IF(AND(C262&lt;&gt;"Efectivo",C262&lt;&gt;"Tarjeta",C262&lt;&gt;"Transferencia",C262&lt;&gt;"Otro"),"Elige forma de pago",IF(OR(NOT(ISNUMBER(D262)),D262&lt;=0),"Importe no válido","OK")))))))))</x:f>
      </x:c>
      <x:c r="F262" s="2"/>
      <x:c r="G262" s="2"/>
      <x:c r="H262" s="2"/>
    </x:row>
    <x:row r="263" ht="30" customHeight="1">
      <x:c r="A263" s="11"/>
      <x:c r="B263" s="12"/>
      <x:c r="C263" s="8"/>
      <x:c r="D263" s="14"/>
      <x:c r="E263" s="9" t="str">
        <x:f>IF(COUNTA(A263:D263)=0,"",IF(NOT(ISNUMBER(A263)),"Fecha no válida",IF(OR(A263&lt;DATE(2000,1,1),A263&gt;DATE(2099,12,31),A263&lt;&gt;INT(A263)),"Fecha no válida",IF(OR(B263="",B263&lt;&gt;TRIM(B263),ISNUMBER(SEARCH("~*",B263)),ISNUMBER(SEARCH("~?",B263)),ISNUMBER(SEARCH("~~",B263))),"Revisa número venta",IF(COUNTIFS('Ventas'!$B$10:$B$309,B263)=0,"Venta no encontrada",IF(COUNTIFS('Ventas'!$B$10:$B$309,B263,'Ventas'!$H$10:$H$309,"&lt;&gt;OK")&gt;0,"Revisar venta",IF(A263&lt;SUMIFS('Ventas'!$A$10:$A$309,'Ventas'!$B$10:$B$309,B263,'Ventas'!$I$10:$I$309,1),"Cobro anterior venta",IF(AND(C263&lt;&gt;"Efectivo",C263&lt;&gt;"Tarjeta",C263&lt;&gt;"Transferencia",C263&lt;&gt;"Otro"),"Elige forma de pago",IF(OR(NOT(ISNUMBER(D263)),D263&lt;=0),"Importe no válido","OK")))))))))</x:f>
      </x:c>
      <x:c r="F263" s="2"/>
      <x:c r="G263" s="2"/>
      <x:c r="H263" s="2"/>
    </x:row>
    <x:row r="264" ht="30" customHeight="1">
      <x:c r="A264" s="11"/>
      <x:c r="B264" s="12"/>
      <x:c r="C264" s="8"/>
      <x:c r="D264" s="14"/>
      <x:c r="E264" s="9" t="str">
        <x:f>IF(COUNTA(A264:D264)=0,"",IF(NOT(ISNUMBER(A264)),"Fecha no válida",IF(OR(A264&lt;DATE(2000,1,1),A264&gt;DATE(2099,12,31),A264&lt;&gt;INT(A264)),"Fecha no válida",IF(OR(B264="",B264&lt;&gt;TRIM(B264),ISNUMBER(SEARCH("~*",B264)),ISNUMBER(SEARCH("~?",B264)),ISNUMBER(SEARCH("~~",B264))),"Revisa número venta",IF(COUNTIFS('Ventas'!$B$10:$B$309,B264)=0,"Venta no encontrada",IF(COUNTIFS('Ventas'!$B$10:$B$309,B264,'Ventas'!$H$10:$H$309,"&lt;&gt;OK")&gt;0,"Revisar venta",IF(A264&lt;SUMIFS('Ventas'!$A$10:$A$309,'Ventas'!$B$10:$B$309,B264,'Ventas'!$I$10:$I$309,1),"Cobro anterior venta",IF(AND(C264&lt;&gt;"Efectivo",C264&lt;&gt;"Tarjeta",C264&lt;&gt;"Transferencia",C264&lt;&gt;"Otro"),"Elige forma de pago",IF(OR(NOT(ISNUMBER(D264)),D264&lt;=0),"Importe no válido","OK")))))))))</x:f>
      </x:c>
      <x:c r="F264" s="2"/>
      <x:c r="G264" s="2"/>
      <x:c r="H264" s="2"/>
    </x:row>
    <x:row r="265" ht="30" customHeight="1">
      <x:c r="A265" s="11"/>
      <x:c r="B265" s="12"/>
      <x:c r="C265" s="8"/>
      <x:c r="D265" s="14"/>
      <x:c r="E265" s="9" t="str">
        <x:f>IF(COUNTA(A265:D265)=0,"",IF(NOT(ISNUMBER(A265)),"Fecha no válida",IF(OR(A265&lt;DATE(2000,1,1),A265&gt;DATE(2099,12,31),A265&lt;&gt;INT(A265)),"Fecha no válida",IF(OR(B265="",B265&lt;&gt;TRIM(B265),ISNUMBER(SEARCH("~*",B265)),ISNUMBER(SEARCH("~?",B265)),ISNUMBER(SEARCH("~~",B265))),"Revisa número venta",IF(COUNTIFS('Ventas'!$B$10:$B$309,B265)=0,"Venta no encontrada",IF(COUNTIFS('Ventas'!$B$10:$B$309,B265,'Ventas'!$H$10:$H$309,"&lt;&gt;OK")&gt;0,"Revisar venta",IF(A265&lt;SUMIFS('Ventas'!$A$10:$A$309,'Ventas'!$B$10:$B$309,B265,'Ventas'!$I$10:$I$309,1),"Cobro anterior venta",IF(AND(C265&lt;&gt;"Efectivo",C265&lt;&gt;"Tarjeta",C265&lt;&gt;"Transferencia",C265&lt;&gt;"Otro"),"Elige forma de pago",IF(OR(NOT(ISNUMBER(D265)),D265&lt;=0),"Importe no válido","OK")))))))))</x:f>
      </x:c>
      <x:c r="F265" s="2"/>
      <x:c r="G265" s="2"/>
      <x:c r="H265" s="2"/>
    </x:row>
    <x:row r="266" ht="30" customHeight="1">
      <x:c r="A266" s="11"/>
      <x:c r="B266" s="12"/>
      <x:c r="C266" s="8"/>
      <x:c r="D266" s="14"/>
      <x:c r="E266" s="9" t="str">
        <x:f>IF(COUNTA(A266:D266)=0,"",IF(NOT(ISNUMBER(A266)),"Fecha no válida",IF(OR(A266&lt;DATE(2000,1,1),A266&gt;DATE(2099,12,31),A266&lt;&gt;INT(A266)),"Fecha no válida",IF(OR(B266="",B266&lt;&gt;TRIM(B266),ISNUMBER(SEARCH("~*",B266)),ISNUMBER(SEARCH("~?",B266)),ISNUMBER(SEARCH("~~",B266))),"Revisa número venta",IF(COUNTIFS('Ventas'!$B$10:$B$309,B266)=0,"Venta no encontrada",IF(COUNTIFS('Ventas'!$B$10:$B$309,B266,'Ventas'!$H$10:$H$309,"&lt;&gt;OK")&gt;0,"Revisar venta",IF(A266&lt;SUMIFS('Ventas'!$A$10:$A$309,'Ventas'!$B$10:$B$309,B266,'Ventas'!$I$10:$I$309,1),"Cobro anterior venta",IF(AND(C266&lt;&gt;"Efectivo",C266&lt;&gt;"Tarjeta",C266&lt;&gt;"Transferencia",C266&lt;&gt;"Otro"),"Elige forma de pago",IF(OR(NOT(ISNUMBER(D266)),D266&lt;=0),"Importe no válido","OK")))))))))</x:f>
      </x:c>
      <x:c r="F266" s="2"/>
      <x:c r="G266" s="2"/>
      <x:c r="H266" s="2"/>
    </x:row>
    <x:row r="267" ht="30" customHeight="1">
      <x:c r="A267" s="11"/>
      <x:c r="B267" s="12"/>
      <x:c r="C267" s="8"/>
      <x:c r="D267" s="14"/>
      <x:c r="E267" s="9" t="str">
        <x:f>IF(COUNTA(A267:D267)=0,"",IF(NOT(ISNUMBER(A267)),"Fecha no válida",IF(OR(A267&lt;DATE(2000,1,1),A267&gt;DATE(2099,12,31),A267&lt;&gt;INT(A267)),"Fecha no válida",IF(OR(B267="",B267&lt;&gt;TRIM(B267),ISNUMBER(SEARCH("~*",B267)),ISNUMBER(SEARCH("~?",B267)),ISNUMBER(SEARCH("~~",B267))),"Revisa número venta",IF(COUNTIFS('Ventas'!$B$10:$B$309,B267)=0,"Venta no encontrada",IF(COUNTIFS('Ventas'!$B$10:$B$309,B267,'Ventas'!$H$10:$H$309,"&lt;&gt;OK")&gt;0,"Revisar venta",IF(A267&lt;SUMIFS('Ventas'!$A$10:$A$309,'Ventas'!$B$10:$B$309,B267,'Ventas'!$I$10:$I$309,1),"Cobro anterior venta",IF(AND(C267&lt;&gt;"Efectivo",C267&lt;&gt;"Tarjeta",C267&lt;&gt;"Transferencia",C267&lt;&gt;"Otro"),"Elige forma de pago",IF(OR(NOT(ISNUMBER(D267)),D267&lt;=0),"Importe no válido","OK")))))))))</x:f>
      </x:c>
      <x:c r="F267" s="2"/>
      <x:c r="G267" s="2"/>
      <x:c r="H267" s="2"/>
    </x:row>
    <x:row r="268" ht="30" customHeight="1">
      <x:c r="A268" s="11"/>
      <x:c r="B268" s="12"/>
      <x:c r="C268" s="8"/>
      <x:c r="D268" s="14"/>
      <x:c r="E268" s="9" t="str">
        <x:f>IF(COUNTA(A268:D268)=0,"",IF(NOT(ISNUMBER(A268)),"Fecha no válida",IF(OR(A268&lt;DATE(2000,1,1),A268&gt;DATE(2099,12,31),A268&lt;&gt;INT(A268)),"Fecha no válida",IF(OR(B268="",B268&lt;&gt;TRIM(B268),ISNUMBER(SEARCH("~*",B268)),ISNUMBER(SEARCH("~?",B268)),ISNUMBER(SEARCH("~~",B268))),"Revisa número venta",IF(COUNTIFS('Ventas'!$B$10:$B$309,B268)=0,"Venta no encontrada",IF(COUNTIFS('Ventas'!$B$10:$B$309,B268,'Ventas'!$H$10:$H$309,"&lt;&gt;OK")&gt;0,"Revisar venta",IF(A268&lt;SUMIFS('Ventas'!$A$10:$A$309,'Ventas'!$B$10:$B$309,B268,'Ventas'!$I$10:$I$309,1),"Cobro anterior venta",IF(AND(C268&lt;&gt;"Efectivo",C268&lt;&gt;"Tarjeta",C268&lt;&gt;"Transferencia",C268&lt;&gt;"Otro"),"Elige forma de pago",IF(OR(NOT(ISNUMBER(D268)),D268&lt;=0),"Importe no válido","OK")))))))))</x:f>
      </x:c>
      <x:c r="F268" s="2"/>
      <x:c r="G268" s="2"/>
      <x:c r="H268" s="2"/>
    </x:row>
    <x:row r="269" ht="30" customHeight="1">
      <x:c r="A269" s="11"/>
      <x:c r="B269" s="12"/>
      <x:c r="C269" s="8"/>
      <x:c r="D269" s="14"/>
      <x:c r="E269" s="9" t="str">
        <x:f>IF(COUNTA(A269:D269)=0,"",IF(NOT(ISNUMBER(A269)),"Fecha no válida",IF(OR(A269&lt;DATE(2000,1,1),A269&gt;DATE(2099,12,31),A269&lt;&gt;INT(A269)),"Fecha no válida",IF(OR(B269="",B269&lt;&gt;TRIM(B269),ISNUMBER(SEARCH("~*",B269)),ISNUMBER(SEARCH("~?",B269)),ISNUMBER(SEARCH("~~",B269))),"Revisa número venta",IF(COUNTIFS('Ventas'!$B$10:$B$309,B269)=0,"Venta no encontrada",IF(COUNTIFS('Ventas'!$B$10:$B$309,B269,'Ventas'!$H$10:$H$309,"&lt;&gt;OK")&gt;0,"Revisar venta",IF(A269&lt;SUMIFS('Ventas'!$A$10:$A$309,'Ventas'!$B$10:$B$309,B269,'Ventas'!$I$10:$I$309,1),"Cobro anterior venta",IF(AND(C269&lt;&gt;"Efectivo",C269&lt;&gt;"Tarjeta",C269&lt;&gt;"Transferencia",C269&lt;&gt;"Otro"),"Elige forma de pago",IF(OR(NOT(ISNUMBER(D269)),D269&lt;=0),"Importe no válido","OK")))))))))</x:f>
      </x:c>
      <x:c r="F269" s="2"/>
      <x:c r="G269" s="2"/>
      <x:c r="H269" s="2"/>
    </x:row>
    <x:row r="270" ht="30" customHeight="1">
      <x:c r="A270" s="11"/>
      <x:c r="B270" s="12"/>
      <x:c r="C270" s="8"/>
      <x:c r="D270" s="14"/>
      <x:c r="E270" s="9" t="str">
        <x:f>IF(COUNTA(A270:D270)=0,"",IF(NOT(ISNUMBER(A270)),"Fecha no válida",IF(OR(A270&lt;DATE(2000,1,1),A270&gt;DATE(2099,12,31),A270&lt;&gt;INT(A270)),"Fecha no válida",IF(OR(B270="",B270&lt;&gt;TRIM(B270),ISNUMBER(SEARCH("~*",B270)),ISNUMBER(SEARCH("~?",B270)),ISNUMBER(SEARCH("~~",B270))),"Revisa número venta",IF(COUNTIFS('Ventas'!$B$10:$B$309,B270)=0,"Venta no encontrada",IF(COUNTIFS('Ventas'!$B$10:$B$309,B270,'Ventas'!$H$10:$H$309,"&lt;&gt;OK")&gt;0,"Revisar venta",IF(A270&lt;SUMIFS('Ventas'!$A$10:$A$309,'Ventas'!$B$10:$B$309,B270,'Ventas'!$I$10:$I$309,1),"Cobro anterior venta",IF(AND(C270&lt;&gt;"Efectivo",C270&lt;&gt;"Tarjeta",C270&lt;&gt;"Transferencia",C270&lt;&gt;"Otro"),"Elige forma de pago",IF(OR(NOT(ISNUMBER(D270)),D270&lt;=0),"Importe no válido","OK")))))))))</x:f>
      </x:c>
      <x:c r="F270" s="2"/>
      <x:c r="G270" s="2"/>
      <x:c r="H270" s="2"/>
    </x:row>
    <x:row r="271" ht="30" customHeight="1">
      <x:c r="A271" s="11"/>
      <x:c r="B271" s="12"/>
      <x:c r="C271" s="8"/>
      <x:c r="D271" s="14"/>
      <x:c r="E271" s="9" t="str">
        <x:f>IF(COUNTA(A271:D271)=0,"",IF(NOT(ISNUMBER(A271)),"Fecha no válida",IF(OR(A271&lt;DATE(2000,1,1),A271&gt;DATE(2099,12,31),A271&lt;&gt;INT(A271)),"Fecha no válida",IF(OR(B271="",B271&lt;&gt;TRIM(B271),ISNUMBER(SEARCH("~*",B271)),ISNUMBER(SEARCH("~?",B271)),ISNUMBER(SEARCH("~~",B271))),"Revisa número venta",IF(COUNTIFS('Ventas'!$B$10:$B$309,B271)=0,"Venta no encontrada",IF(COUNTIFS('Ventas'!$B$10:$B$309,B271,'Ventas'!$H$10:$H$309,"&lt;&gt;OK")&gt;0,"Revisar venta",IF(A271&lt;SUMIFS('Ventas'!$A$10:$A$309,'Ventas'!$B$10:$B$309,B271,'Ventas'!$I$10:$I$309,1),"Cobro anterior venta",IF(AND(C271&lt;&gt;"Efectivo",C271&lt;&gt;"Tarjeta",C271&lt;&gt;"Transferencia",C271&lt;&gt;"Otro"),"Elige forma de pago",IF(OR(NOT(ISNUMBER(D271)),D271&lt;=0),"Importe no válido","OK")))))))))</x:f>
      </x:c>
      <x:c r="F271" s="2"/>
      <x:c r="G271" s="2"/>
      <x:c r="H271" s="2"/>
    </x:row>
    <x:row r="272" ht="30" customHeight="1">
      <x:c r="A272" s="11"/>
      <x:c r="B272" s="12"/>
      <x:c r="C272" s="8"/>
      <x:c r="D272" s="14"/>
      <x:c r="E272" s="9" t="str">
        <x:f>IF(COUNTA(A272:D272)=0,"",IF(NOT(ISNUMBER(A272)),"Fecha no válida",IF(OR(A272&lt;DATE(2000,1,1),A272&gt;DATE(2099,12,31),A272&lt;&gt;INT(A272)),"Fecha no válida",IF(OR(B272="",B272&lt;&gt;TRIM(B272),ISNUMBER(SEARCH("~*",B272)),ISNUMBER(SEARCH("~?",B272)),ISNUMBER(SEARCH("~~",B272))),"Revisa número venta",IF(COUNTIFS('Ventas'!$B$10:$B$309,B272)=0,"Venta no encontrada",IF(COUNTIFS('Ventas'!$B$10:$B$309,B272,'Ventas'!$H$10:$H$309,"&lt;&gt;OK")&gt;0,"Revisar venta",IF(A272&lt;SUMIFS('Ventas'!$A$10:$A$309,'Ventas'!$B$10:$B$309,B272,'Ventas'!$I$10:$I$309,1),"Cobro anterior venta",IF(AND(C272&lt;&gt;"Efectivo",C272&lt;&gt;"Tarjeta",C272&lt;&gt;"Transferencia",C272&lt;&gt;"Otro"),"Elige forma de pago",IF(OR(NOT(ISNUMBER(D272)),D272&lt;=0),"Importe no válido","OK")))))))))</x:f>
      </x:c>
      <x:c r="F272" s="2"/>
      <x:c r="G272" s="2"/>
      <x:c r="H272" s="2"/>
    </x:row>
    <x:row r="273" ht="30" customHeight="1">
      <x:c r="A273" s="11"/>
      <x:c r="B273" s="12"/>
      <x:c r="C273" s="8"/>
      <x:c r="D273" s="14"/>
      <x:c r="E273" s="9" t="str">
        <x:f>IF(COUNTA(A273:D273)=0,"",IF(NOT(ISNUMBER(A273)),"Fecha no válida",IF(OR(A273&lt;DATE(2000,1,1),A273&gt;DATE(2099,12,31),A273&lt;&gt;INT(A273)),"Fecha no válida",IF(OR(B273="",B273&lt;&gt;TRIM(B273),ISNUMBER(SEARCH("~*",B273)),ISNUMBER(SEARCH("~?",B273)),ISNUMBER(SEARCH("~~",B273))),"Revisa número venta",IF(COUNTIFS('Ventas'!$B$10:$B$309,B273)=0,"Venta no encontrada",IF(COUNTIFS('Ventas'!$B$10:$B$309,B273,'Ventas'!$H$10:$H$309,"&lt;&gt;OK")&gt;0,"Revisar venta",IF(A273&lt;SUMIFS('Ventas'!$A$10:$A$309,'Ventas'!$B$10:$B$309,B273,'Ventas'!$I$10:$I$309,1),"Cobro anterior venta",IF(AND(C273&lt;&gt;"Efectivo",C273&lt;&gt;"Tarjeta",C273&lt;&gt;"Transferencia",C273&lt;&gt;"Otro"),"Elige forma de pago",IF(OR(NOT(ISNUMBER(D273)),D273&lt;=0),"Importe no válido","OK")))))))))</x:f>
      </x:c>
      <x:c r="F273" s="2"/>
      <x:c r="G273" s="2"/>
      <x:c r="H273" s="2"/>
    </x:row>
    <x:row r="274" ht="30" customHeight="1">
      <x:c r="A274" s="11"/>
      <x:c r="B274" s="12"/>
      <x:c r="C274" s="8"/>
      <x:c r="D274" s="14"/>
      <x:c r="E274" s="9" t="str">
        <x:f>IF(COUNTA(A274:D274)=0,"",IF(NOT(ISNUMBER(A274)),"Fecha no válida",IF(OR(A274&lt;DATE(2000,1,1),A274&gt;DATE(2099,12,31),A274&lt;&gt;INT(A274)),"Fecha no válida",IF(OR(B274="",B274&lt;&gt;TRIM(B274),ISNUMBER(SEARCH("~*",B274)),ISNUMBER(SEARCH("~?",B274)),ISNUMBER(SEARCH("~~",B274))),"Revisa número venta",IF(COUNTIFS('Ventas'!$B$10:$B$309,B274)=0,"Venta no encontrada",IF(COUNTIFS('Ventas'!$B$10:$B$309,B274,'Ventas'!$H$10:$H$309,"&lt;&gt;OK")&gt;0,"Revisar venta",IF(A274&lt;SUMIFS('Ventas'!$A$10:$A$309,'Ventas'!$B$10:$B$309,B274,'Ventas'!$I$10:$I$309,1),"Cobro anterior venta",IF(AND(C274&lt;&gt;"Efectivo",C274&lt;&gt;"Tarjeta",C274&lt;&gt;"Transferencia",C274&lt;&gt;"Otro"),"Elige forma de pago",IF(OR(NOT(ISNUMBER(D274)),D274&lt;=0),"Importe no válido","OK")))))))))</x:f>
      </x:c>
      <x:c r="F274" s="2"/>
      <x:c r="G274" s="2"/>
      <x:c r="H274" s="2"/>
    </x:row>
    <x:row r="275" ht="30" customHeight="1">
      <x:c r="A275" s="11"/>
      <x:c r="B275" s="12"/>
      <x:c r="C275" s="8"/>
      <x:c r="D275" s="14"/>
      <x:c r="E275" s="9" t="str">
        <x:f>IF(COUNTA(A275:D275)=0,"",IF(NOT(ISNUMBER(A275)),"Fecha no válida",IF(OR(A275&lt;DATE(2000,1,1),A275&gt;DATE(2099,12,31),A275&lt;&gt;INT(A275)),"Fecha no válida",IF(OR(B275="",B275&lt;&gt;TRIM(B275),ISNUMBER(SEARCH("~*",B275)),ISNUMBER(SEARCH("~?",B275)),ISNUMBER(SEARCH("~~",B275))),"Revisa número venta",IF(COUNTIFS('Ventas'!$B$10:$B$309,B275)=0,"Venta no encontrada",IF(COUNTIFS('Ventas'!$B$10:$B$309,B275,'Ventas'!$H$10:$H$309,"&lt;&gt;OK")&gt;0,"Revisar venta",IF(A275&lt;SUMIFS('Ventas'!$A$10:$A$309,'Ventas'!$B$10:$B$309,B275,'Ventas'!$I$10:$I$309,1),"Cobro anterior venta",IF(AND(C275&lt;&gt;"Efectivo",C275&lt;&gt;"Tarjeta",C275&lt;&gt;"Transferencia",C275&lt;&gt;"Otro"),"Elige forma de pago",IF(OR(NOT(ISNUMBER(D275)),D275&lt;=0),"Importe no válido","OK")))))))))</x:f>
      </x:c>
      <x:c r="F275" s="2"/>
      <x:c r="G275" s="2"/>
      <x:c r="H275" s="2"/>
    </x:row>
    <x:row r="276" ht="30" customHeight="1">
      <x:c r="A276" s="11"/>
      <x:c r="B276" s="12"/>
      <x:c r="C276" s="8"/>
      <x:c r="D276" s="14"/>
      <x:c r="E276" s="9" t="str">
        <x:f>IF(COUNTA(A276:D276)=0,"",IF(NOT(ISNUMBER(A276)),"Fecha no válida",IF(OR(A276&lt;DATE(2000,1,1),A276&gt;DATE(2099,12,31),A276&lt;&gt;INT(A276)),"Fecha no válida",IF(OR(B276="",B276&lt;&gt;TRIM(B276),ISNUMBER(SEARCH("~*",B276)),ISNUMBER(SEARCH("~?",B276)),ISNUMBER(SEARCH("~~",B276))),"Revisa número venta",IF(COUNTIFS('Ventas'!$B$10:$B$309,B276)=0,"Venta no encontrada",IF(COUNTIFS('Ventas'!$B$10:$B$309,B276,'Ventas'!$H$10:$H$309,"&lt;&gt;OK")&gt;0,"Revisar venta",IF(A276&lt;SUMIFS('Ventas'!$A$10:$A$309,'Ventas'!$B$10:$B$309,B276,'Ventas'!$I$10:$I$309,1),"Cobro anterior venta",IF(AND(C276&lt;&gt;"Efectivo",C276&lt;&gt;"Tarjeta",C276&lt;&gt;"Transferencia",C276&lt;&gt;"Otro"),"Elige forma de pago",IF(OR(NOT(ISNUMBER(D276)),D276&lt;=0),"Importe no válido","OK")))))))))</x:f>
      </x:c>
      <x:c r="F276" s="2"/>
      <x:c r="G276" s="2"/>
      <x:c r="H276" s="2"/>
    </x:row>
    <x:row r="277" ht="30" customHeight="1">
      <x:c r="A277" s="11"/>
      <x:c r="B277" s="12"/>
      <x:c r="C277" s="8"/>
      <x:c r="D277" s="14"/>
      <x:c r="E277" s="9" t="str">
        <x:f>IF(COUNTA(A277:D277)=0,"",IF(NOT(ISNUMBER(A277)),"Fecha no válida",IF(OR(A277&lt;DATE(2000,1,1),A277&gt;DATE(2099,12,31),A277&lt;&gt;INT(A277)),"Fecha no válida",IF(OR(B277="",B277&lt;&gt;TRIM(B277),ISNUMBER(SEARCH("~*",B277)),ISNUMBER(SEARCH("~?",B277)),ISNUMBER(SEARCH("~~",B277))),"Revisa número venta",IF(COUNTIFS('Ventas'!$B$10:$B$309,B277)=0,"Venta no encontrada",IF(COUNTIFS('Ventas'!$B$10:$B$309,B277,'Ventas'!$H$10:$H$309,"&lt;&gt;OK")&gt;0,"Revisar venta",IF(A277&lt;SUMIFS('Ventas'!$A$10:$A$309,'Ventas'!$B$10:$B$309,B277,'Ventas'!$I$10:$I$309,1),"Cobro anterior venta",IF(AND(C277&lt;&gt;"Efectivo",C277&lt;&gt;"Tarjeta",C277&lt;&gt;"Transferencia",C277&lt;&gt;"Otro"),"Elige forma de pago",IF(OR(NOT(ISNUMBER(D277)),D277&lt;=0),"Importe no válido","OK")))))))))</x:f>
      </x:c>
      <x:c r="F277" s="2"/>
      <x:c r="G277" s="2"/>
      <x:c r="H277" s="2"/>
    </x:row>
    <x:row r="278" ht="30" customHeight="1">
      <x:c r="A278" s="11"/>
      <x:c r="B278" s="12"/>
      <x:c r="C278" s="8"/>
      <x:c r="D278" s="14"/>
      <x:c r="E278" s="9" t="str">
        <x:f>IF(COUNTA(A278:D278)=0,"",IF(NOT(ISNUMBER(A278)),"Fecha no válida",IF(OR(A278&lt;DATE(2000,1,1),A278&gt;DATE(2099,12,31),A278&lt;&gt;INT(A278)),"Fecha no válida",IF(OR(B278="",B278&lt;&gt;TRIM(B278),ISNUMBER(SEARCH("~*",B278)),ISNUMBER(SEARCH("~?",B278)),ISNUMBER(SEARCH("~~",B278))),"Revisa número venta",IF(COUNTIFS('Ventas'!$B$10:$B$309,B278)=0,"Venta no encontrada",IF(COUNTIFS('Ventas'!$B$10:$B$309,B278,'Ventas'!$H$10:$H$309,"&lt;&gt;OK")&gt;0,"Revisar venta",IF(A278&lt;SUMIFS('Ventas'!$A$10:$A$309,'Ventas'!$B$10:$B$309,B278,'Ventas'!$I$10:$I$309,1),"Cobro anterior venta",IF(AND(C278&lt;&gt;"Efectivo",C278&lt;&gt;"Tarjeta",C278&lt;&gt;"Transferencia",C278&lt;&gt;"Otro"),"Elige forma de pago",IF(OR(NOT(ISNUMBER(D278)),D278&lt;=0),"Importe no válido","OK")))))))))</x:f>
      </x:c>
      <x:c r="F278" s="2"/>
      <x:c r="G278" s="2"/>
      <x:c r="H278" s="2"/>
    </x:row>
    <x:row r="279" ht="30" customHeight="1">
      <x:c r="A279" s="11"/>
      <x:c r="B279" s="12"/>
      <x:c r="C279" s="8"/>
      <x:c r="D279" s="14"/>
      <x:c r="E279" s="9" t="str">
        <x:f>IF(COUNTA(A279:D279)=0,"",IF(NOT(ISNUMBER(A279)),"Fecha no válida",IF(OR(A279&lt;DATE(2000,1,1),A279&gt;DATE(2099,12,31),A279&lt;&gt;INT(A279)),"Fecha no válida",IF(OR(B279="",B279&lt;&gt;TRIM(B279),ISNUMBER(SEARCH("~*",B279)),ISNUMBER(SEARCH("~?",B279)),ISNUMBER(SEARCH("~~",B279))),"Revisa número venta",IF(COUNTIFS('Ventas'!$B$10:$B$309,B279)=0,"Venta no encontrada",IF(COUNTIFS('Ventas'!$B$10:$B$309,B279,'Ventas'!$H$10:$H$309,"&lt;&gt;OK")&gt;0,"Revisar venta",IF(A279&lt;SUMIFS('Ventas'!$A$10:$A$309,'Ventas'!$B$10:$B$309,B279,'Ventas'!$I$10:$I$309,1),"Cobro anterior venta",IF(AND(C279&lt;&gt;"Efectivo",C279&lt;&gt;"Tarjeta",C279&lt;&gt;"Transferencia",C279&lt;&gt;"Otro"),"Elige forma de pago",IF(OR(NOT(ISNUMBER(D279)),D279&lt;=0),"Importe no válido","OK")))))))))</x:f>
      </x:c>
      <x:c r="F279" s="2"/>
      <x:c r="G279" s="2"/>
      <x:c r="H279" s="2"/>
    </x:row>
    <x:row r="280" ht="30" customHeight="1">
      <x:c r="A280" s="11"/>
      <x:c r="B280" s="12"/>
      <x:c r="C280" s="8"/>
      <x:c r="D280" s="14"/>
      <x:c r="E280" s="9" t="str">
        <x:f>IF(COUNTA(A280:D280)=0,"",IF(NOT(ISNUMBER(A280)),"Fecha no válida",IF(OR(A280&lt;DATE(2000,1,1),A280&gt;DATE(2099,12,31),A280&lt;&gt;INT(A280)),"Fecha no válida",IF(OR(B280="",B280&lt;&gt;TRIM(B280),ISNUMBER(SEARCH("~*",B280)),ISNUMBER(SEARCH("~?",B280)),ISNUMBER(SEARCH("~~",B280))),"Revisa número venta",IF(COUNTIFS('Ventas'!$B$10:$B$309,B280)=0,"Venta no encontrada",IF(COUNTIFS('Ventas'!$B$10:$B$309,B280,'Ventas'!$H$10:$H$309,"&lt;&gt;OK")&gt;0,"Revisar venta",IF(A280&lt;SUMIFS('Ventas'!$A$10:$A$309,'Ventas'!$B$10:$B$309,B280,'Ventas'!$I$10:$I$309,1),"Cobro anterior venta",IF(AND(C280&lt;&gt;"Efectivo",C280&lt;&gt;"Tarjeta",C280&lt;&gt;"Transferencia",C280&lt;&gt;"Otro"),"Elige forma de pago",IF(OR(NOT(ISNUMBER(D280)),D280&lt;=0),"Importe no válido","OK")))))))))</x:f>
      </x:c>
      <x:c r="F280" s="2"/>
      <x:c r="G280" s="2"/>
      <x:c r="H280" s="2"/>
    </x:row>
    <x:row r="281" ht="30" customHeight="1">
      <x:c r="A281" s="11"/>
      <x:c r="B281" s="12"/>
      <x:c r="C281" s="8"/>
      <x:c r="D281" s="14"/>
      <x:c r="E281" s="9" t="str">
        <x:f>IF(COUNTA(A281:D281)=0,"",IF(NOT(ISNUMBER(A281)),"Fecha no válida",IF(OR(A281&lt;DATE(2000,1,1),A281&gt;DATE(2099,12,31),A281&lt;&gt;INT(A281)),"Fecha no válida",IF(OR(B281="",B281&lt;&gt;TRIM(B281),ISNUMBER(SEARCH("~*",B281)),ISNUMBER(SEARCH("~?",B281)),ISNUMBER(SEARCH("~~",B281))),"Revisa número venta",IF(COUNTIFS('Ventas'!$B$10:$B$309,B281)=0,"Venta no encontrada",IF(COUNTIFS('Ventas'!$B$10:$B$309,B281,'Ventas'!$H$10:$H$309,"&lt;&gt;OK")&gt;0,"Revisar venta",IF(A281&lt;SUMIFS('Ventas'!$A$10:$A$309,'Ventas'!$B$10:$B$309,B281,'Ventas'!$I$10:$I$309,1),"Cobro anterior venta",IF(AND(C281&lt;&gt;"Efectivo",C281&lt;&gt;"Tarjeta",C281&lt;&gt;"Transferencia",C281&lt;&gt;"Otro"),"Elige forma de pago",IF(OR(NOT(ISNUMBER(D281)),D281&lt;=0),"Importe no válido","OK")))))))))</x:f>
      </x:c>
      <x:c r="F281" s="2"/>
      <x:c r="G281" s="2"/>
      <x:c r="H281" s="2"/>
    </x:row>
    <x:row r="282" ht="30" customHeight="1">
      <x:c r="A282" s="11"/>
      <x:c r="B282" s="12"/>
      <x:c r="C282" s="8"/>
      <x:c r="D282" s="14"/>
      <x:c r="E282" s="9" t="str">
        <x:f>IF(COUNTA(A282:D282)=0,"",IF(NOT(ISNUMBER(A282)),"Fecha no válida",IF(OR(A282&lt;DATE(2000,1,1),A282&gt;DATE(2099,12,31),A282&lt;&gt;INT(A282)),"Fecha no válida",IF(OR(B282="",B282&lt;&gt;TRIM(B282),ISNUMBER(SEARCH("~*",B282)),ISNUMBER(SEARCH("~?",B282)),ISNUMBER(SEARCH("~~",B282))),"Revisa número venta",IF(COUNTIFS('Ventas'!$B$10:$B$309,B282)=0,"Venta no encontrada",IF(COUNTIFS('Ventas'!$B$10:$B$309,B282,'Ventas'!$H$10:$H$309,"&lt;&gt;OK")&gt;0,"Revisar venta",IF(A282&lt;SUMIFS('Ventas'!$A$10:$A$309,'Ventas'!$B$10:$B$309,B282,'Ventas'!$I$10:$I$309,1),"Cobro anterior venta",IF(AND(C282&lt;&gt;"Efectivo",C282&lt;&gt;"Tarjeta",C282&lt;&gt;"Transferencia",C282&lt;&gt;"Otro"),"Elige forma de pago",IF(OR(NOT(ISNUMBER(D282)),D282&lt;=0),"Importe no válido","OK")))))))))</x:f>
      </x:c>
      <x:c r="F282" s="2"/>
      <x:c r="G282" s="2"/>
      <x:c r="H282" s="2"/>
    </x:row>
    <x:row r="283" ht="30" customHeight="1">
      <x:c r="A283" s="11"/>
      <x:c r="B283" s="12"/>
      <x:c r="C283" s="8"/>
      <x:c r="D283" s="14"/>
      <x:c r="E283" s="9" t="str">
        <x:f>IF(COUNTA(A283:D283)=0,"",IF(NOT(ISNUMBER(A283)),"Fecha no válida",IF(OR(A283&lt;DATE(2000,1,1),A283&gt;DATE(2099,12,31),A283&lt;&gt;INT(A283)),"Fecha no válida",IF(OR(B283="",B283&lt;&gt;TRIM(B283),ISNUMBER(SEARCH("~*",B283)),ISNUMBER(SEARCH("~?",B283)),ISNUMBER(SEARCH("~~",B283))),"Revisa número venta",IF(COUNTIFS('Ventas'!$B$10:$B$309,B283)=0,"Venta no encontrada",IF(COUNTIFS('Ventas'!$B$10:$B$309,B283,'Ventas'!$H$10:$H$309,"&lt;&gt;OK")&gt;0,"Revisar venta",IF(A283&lt;SUMIFS('Ventas'!$A$10:$A$309,'Ventas'!$B$10:$B$309,B283,'Ventas'!$I$10:$I$309,1),"Cobro anterior venta",IF(AND(C283&lt;&gt;"Efectivo",C283&lt;&gt;"Tarjeta",C283&lt;&gt;"Transferencia",C283&lt;&gt;"Otro"),"Elige forma de pago",IF(OR(NOT(ISNUMBER(D283)),D283&lt;=0),"Importe no válido","OK")))))))))</x:f>
      </x:c>
      <x:c r="F283" s="2"/>
      <x:c r="G283" s="2"/>
      <x:c r="H283" s="2"/>
    </x:row>
    <x:row r="284" ht="30" customHeight="1">
      <x:c r="A284" s="11"/>
      <x:c r="B284" s="12"/>
      <x:c r="C284" s="8"/>
      <x:c r="D284" s="14"/>
      <x:c r="E284" s="9" t="str">
        <x:f>IF(COUNTA(A284:D284)=0,"",IF(NOT(ISNUMBER(A284)),"Fecha no válida",IF(OR(A284&lt;DATE(2000,1,1),A284&gt;DATE(2099,12,31),A284&lt;&gt;INT(A284)),"Fecha no válida",IF(OR(B284="",B284&lt;&gt;TRIM(B284),ISNUMBER(SEARCH("~*",B284)),ISNUMBER(SEARCH("~?",B284)),ISNUMBER(SEARCH("~~",B284))),"Revisa número venta",IF(COUNTIFS('Ventas'!$B$10:$B$309,B284)=0,"Venta no encontrada",IF(COUNTIFS('Ventas'!$B$10:$B$309,B284,'Ventas'!$H$10:$H$309,"&lt;&gt;OK")&gt;0,"Revisar venta",IF(A284&lt;SUMIFS('Ventas'!$A$10:$A$309,'Ventas'!$B$10:$B$309,B284,'Ventas'!$I$10:$I$309,1),"Cobro anterior venta",IF(AND(C284&lt;&gt;"Efectivo",C284&lt;&gt;"Tarjeta",C284&lt;&gt;"Transferencia",C284&lt;&gt;"Otro"),"Elige forma de pago",IF(OR(NOT(ISNUMBER(D284)),D284&lt;=0),"Importe no válido","OK")))))))))</x:f>
      </x:c>
      <x:c r="F284" s="2"/>
      <x:c r="G284" s="2"/>
      <x:c r="H284" s="2"/>
    </x:row>
    <x:row r="285" ht="30" customHeight="1">
      <x:c r="A285" s="11"/>
      <x:c r="B285" s="12"/>
      <x:c r="C285" s="8"/>
      <x:c r="D285" s="14"/>
      <x:c r="E285" s="9" t="str">
        <x:f>IF(COUNTA(A285:D285)=0,"",IF(NOT(ISNUMBER(A285)),"Fecha no válida",IF(OR(A285&lt;DATE(2000,1,1),A285&gt;DATE(2099,12,31),A285&lt;&gt;INT(A285)),"Fecha no válida",IF(OR(B285="",B285&lt;&gt;TRIM(B285),ISNUMBER(SEARCH("~*",B285)),ISNUMBER(SEARCH("~?",B285)),ISNUMBER(SEARCH("~~",B285))),"Revisa número venta",IF(COUNTIFS('Ventas'!$B$10:$B$309,B285)=0,"Venta no encontrada",IF(COUNTIFS('Ventas'!$B$10:$B$309,B285,'Ventas'!$H$10:$H$309,"&lt;&gt;OK")&gt;0,"Revisar venta",IF(A285&lt;SUMIFS('Ventas'!$A$10:$A$309,'Ventas'!$B$10:$B$309,B285,'Ventas'!$I$10:$I$309,1),"Cobro anterior venta",IF(AND(C285&lt;&gt;"Efectivo",C285&lt;&gt;"Tarjeta",C285&lt;&gt;"Transferencia",C285&lt;&gt;"Otro"),"Elige forma de pago",IF(OR(NOT(ISNUMBER(D285)),D285&lt;=0),"Importe no válido","OK")))))))))</x:f>
      </x:c>
      <x:c r="F285" s="2"/>
      <x:c r="G285" s="2"/>
      <x:c r="H285" s="2"/>
    </x:row>
    <x:row r="286" ht="30" customHeight="1">
      <x:c r="A286" s="11"/>
      <x:c r="B286" s="12"/>
      <x:c r="C286" s="8"/>
      <x:c r="D286" s="14"/>
      <x:c r="E286" s="9" t="str">
        <x:f>IF(COUNTA(A286:D286)=0,"",IF(NOT(ISNUMBER(A286)),"Fecha no válida",IF(OR(A286&lt;DATE(2000,1,1),A286&gt;DATE(2099,12,31),A286&lt;&gt;INT(A286)),"Fecha no válida",IF(OR(B286="",B286&lt;&gt;TRIM(B286),ISNUMBER(SEARCH("~*",B286)),ISNUMBER(SEARCH("~?",B286)),ISNUMBER(SEARCH("~~",B286))),"Revisa número venta",IF(COUNTIFS('Ventas'!$B$10:$B$309,B286)=0,"Venta no encontrada",IF(COUNTIFS('Ventas'!$B$10:$B$309,B286,'Ventas'!$H$10:$H$309,"&lt;&gt;OK")&gt;0,"Revisar venta",IF(A286&lt;SUMIFS('Ventas'!$A$10:$A$309,'Ventas'!$B$10:$B$309,B286,'Ventas'!$I$10:$I$309,1),"Cobro anterior venta",IF(AND(C286&lt;&gt;"Efectivo",C286&lt;&gt;"Tarjeta",C286&lt;&gt;"Transferencia",C286&lt;&gt;"Otro"),"Elige forma de pago",IF(OR(NOT(ISNUMBER(D286)),D286&lt;=0),"Importe no válido","OK")))))))))</x:f>
      </x:c>
      <x:c r="F286" s="2"/>
      <x:c r="G286" s="2"/>
      <x:c r="H286" s="2"/>
    </x:row>
    <x:row r="287" ht="30" customHeight="1">
      <x:c r="A287" s="11"/>
      <x:c r="B287" s="12"/>
      <x:c r="C287" s="8"/>
      <x:c r="D287" s="14"/>
      <x:c r="E287" s="9" t="str">
        <x:f>IF(COUNTA(A287:D287)=0,"",IF(NOT(ISNUMBER(A287)),"Fecha no válida",IF(OR(A287&lt;DATE(2000,1,1),A287&gt;DATE(2099,12,31),A287&lt;&gt;INT(A287)),"Fecha no válida",IF(OR(B287="",B287&lt;&gt;TRIM(B287),ISNUMBER(SEARCH("~*",B287)),ISNUMBER(SEARCH("~?",B287)),ISNUMBER(SEARCH("~~",B287))),"Revisa número venta",IF(COUNTIFS('Ventas'!$B$10:$B$309,B287)=0,"Venta no encontrada",IF(COUNTIFS('Ventas'!$B$10:$B$309,B287,'Ventas'!$H$10:$H$309,"&lt;&gt;OK")&gt;0,"Revisar venta",IF(A287&lt;SUMIFS('Ventas'!$A$10:$A$309,'Ventas'!$B$10:$B$309,B287,'Ventas'!$I$10:$I$309,1),"Cobro anterior venta",IF(AND(C287&lt;&gt;"Efectivo",C287&lt;&gt;"Tarjeta",C287&lt;&gt;"Transferencia",C287&lt;&gt;"Otro"),"Elige forma de pago",IF(OR(NOT(ISNUMBER(D287)),D287&lt;=0),"Importe no válido","OK")))))))))</x:f>
      </x:c>
      <x:c r="F287" s="2"/>
      <x:c r="G287" s="2"/>
      <x:c r="H287" s="2"/>
    </x:row>
    <x:row r="288" ht="30" customHeight="1">
      <x:c r="A288" s="11"/>
      <x:c r="B288" s="12"/>
      <x:c r="C288" s="8"/>
      <x:c r="D288" s="14"/>
      <x:c r="E288" s="9" t="str">
        <x:f>IF(COUNTA(A288:D288)=0,"",IF(NOT(ISNUMBER(A288)),"Fecha no válida",IF(OR(A288&lt;DATE(2000,1,1),A288&gt;DATE(2099,12,31),A288&lt;&gt;INT(A288)),"Fecha no válida",IF(OR(B288="",B288&lt;&gt;TRIM(B288),ISNUMBER(SEARCH("~*",B288)),ISNUMBER(SEARCH("~?",B288)),ISNUMBER(SEARCH("~~",B288))),"Revisa número venta",IF(COUNTIFS('Ventas'!$B$10:$B$309,B288)=0,"Venta no encontrada",IF(COUNTIFS('Ventas'!$B$10:$B$309,B288,'Ventas'!$H$10:$H$309,"&lt;&gt;OK")&gt;0,"Revisar venta",IF(A288&lt;SUMIFS('Ventas'!$A$10:$A$309,'Ventas'!$B$10:$B$309,B288,'Ventas'!$I$10:$I$309,1),"Cobro anterior venta",IF(AND(C288&lt;&gt;"Efectivo",C288&lt;&gt;"Tarjeta",C288&lt;&gt;"Transferencia",C288&lt;&gt;"Otro"),"Elige forma de pago",IF(OR(NOT(ISNUMBER(D288)),D288&lt;=0),"Importe no válido","OK")))))))))</x:f>
      </x:c>
      <x:c r="F288" s="2"/>
      <x:c r="G288" s="2"/>
      <x:c r="H288" s="2"/>
    </x:row>
    <x:row r="289" ht="30" customHeight="1">
      <x:c r="A289" s="11"/>
      <x:c r="B289" s="12"/>
      <x:c r="C289" s="8"/>
      <x:c r="D289" s="14"/>
      <x:c r="E289" s="9" t="str">
        <x:f>IF(COUNTA(A289:D289)=0,"",IF(NOT(ISNUMBER(A289)),"Fecha no válida",IF(OR(A289&lt;DATE(2000,1,1),A289&gt;DATE(2099,12,31),A289&lt;&gt;INT(A289)),"Fecha no válida",IF(OR(B289="",B289&lt;&gt;TRIM(B289),ISNUMBER(SEARCH("~*",B289)),ISNUMBER(SEARCH("~?",B289)),ISNUMBER(SEARCH("~~",B289))),"Revisa número venta",IF(COUNTIFS('Ventas'!$B$10:$B$309,B289)=0,"Venta no encontrada",IF(COUNTIFS('Ventas'!$B$10:$B$309,B289,'Ventas'!$H$10:$H$309,"&lt;&gt;OK")&gt;0,"Revisar venta",IF(A289&lt;SUMIFS('Ventas'!$A$10:$A$309,'Ventas'!$B$10:$B$309,B289,'Ventas'!$I$10:$I$309,1),"Cobro anterior venta",IF(AND(C289&lt;&gt;"Efectivo",C289&lt;&gt;"Tarjeta",C289&lt;&gt;"Transferencia",C289&lt;&gt;"Otro"),"Elige forma de pago",IF(OR(NOT(ISNUMBER(D289)),D289&lt;=0),"Importe no válido","OK")))))))))</x:f>
      </x:c>
      <x:c r="F289" s="2"/>
      <x:c r="G289" s="2"/>
      <x:c r="H289" s="2"/>
    </x:row>
    <x:row r="290" ht="30" customHeight="1">
      <x:c r="A290" s="11"/>
      <x:c r="B290" s="12"/>
      <x:c r="C290" s="8"/>
      <x:c r="D290" s="14"/>
      <x:c r="E290" s="9" t="str">
        <x:f>IF(COUNTA(A290:D290)=0,"",IF(NOT(ISNUMBER(A290)),"Fecha no válida",IF(OR(A290&lt;DATE(2000,1,1),A290&gt;DATE(2099,12,31),A290&lt;&gt;INT(A290)),"Fecha no válida",IF(OR(B290="",B290&lt;&gt;TRIM(B290),ISNUMBER(SEARCH("~*",B290)),ISNUMBER(SEARCH("~?",B290)),ISNUMBER(SEARCH("~~",B290))),"Revisa número venta",IF(COUNTIFS('Ventas'!$B$10:$B$309,B290)=0,"Venta no encontrada",IF(COUNTIFS('Ventas'!$B$10:$B$309,B290,'Ventas'!$H$10:$H$309,"&lt;&gt;OK")&gt;0,"Revisar venta",IF(A290&lt;SUMIFS('Ventas'!$A$10:$A$309,'Ventas'!$B$10:$B$309,B290,'Ventas'!$I$10:$I$309,1),"Cobro anterior venta",IF(AND(C290&lt;&gt;"Efectivo",C290&lt;&gt;"Tarjeta",C290&lt;&gt;"Transferencia",C290&lt;&gt;"Otro"),"Elige forma de pago",IF(OR(NOT(ISNUMBER(D290)),D290&lt;=0),"Importe no válido","OK")))))))))</x:f>
      </x:c>
      <x:c r="F290" s="2"/>
      <x:c r="G290" s="2"/>
      <x:c r="H290" s="2"/>
    </x:row>
    <x:row r="291" ht="30" customHeight="1">
      <x:c r="A291" s="11"/>
      <x:c r="B291" s="12"/>
      <x:c r="C291" s="8"/>
      <x:c r="D291" s="14"/>
      <x:c r="E291" s="9" t="str">
        <x:f>IF(COUNTA(A291:D291)=0,"",IF(NOT(ISNUMBER(A291)),"Fecha no válida",IF(OR(A291&lt;DATE(2000,1,1),A291&gt;DATE(2099,12,31),A291&lt;&gt;INT(A291)),"Fecha no válida",IF(OR(B291="",B291&lt;&gt;TRIM(B291),ISNUMBER(SEARCH("~*",B291)),ISNUMBER(SEARCH("~?",B291)),ISNUMBER(SEARCH("~~",B291))),"Revisa número venta",IF(COUNTIFS('Ventas'!$B$10:$B$309,B291)=0,"Venta no encontrada",IF(COUNTIFS('Ventas'!$B$10:$B$309,B291,'Ventas'!$H$10:$H$309,"&lt;&gt;OK")&gt;0,"Revisar venta",IF(A291&lt;SUMIFS('Ventas'!$A$10:$A$309,'Ventas'!$B$10:$B$309,B291,'Ventas'!$I$10:$I$309,1),"Cobro anterior venta",IF(AND(C291&lt;&gt;"Efectivo",C291&lt;&gt;"Tarjeta",C291&lt;&gt;"Transferencia",C291&lt;&gt;"Otro"),"Elige forma de pago",IF(OR(NOT(ISNUMBER(D291)),D291&lt;=0),"Importe no válido","OK")))))))))</x:f>
      </x:c>
      <x:c r="F291" s="2"/>
      <x:c r="G291" s="2"/>
      <x:c r="H291" s="2"/>
    </x:row>
    <x:row r="292" ht="30" customHeight="1">
      <x:c r="A292" s="11"/>
      <x:c r="B292" s="12"/>
      <x:c r="C292" s="8"/>
      <x:c r="D292" s="14"/>
      <x:c r="E292" s="9" t="str">
        <x:f>IF(COUNTA(A292:D292)=0,"",IF(NOT(ISNUMBER(A292)),"Fecha no válida",IF(OR(A292&lt;DATE(2000,1,1),A292&gt;DATE(2099,12,31),A292&lt;&gt;INT(A292)),"Fecha no válida",IF(OR(B292="",B292&lt;&gt;TRIM(B292),ISNUMBER(SEARCH("~*",B292)),ISNUMBER(SEARCH("~?",B292)),ISNUMBER(SEARCH("~~",B292))),"Revisa número venta",IF(COUNTIFS('Ventas'!$B$10:$B$309,B292)=0,"Venta no encontrada",IF(COUNTIFS('Ventas'!$B$10:$B$309,B292,'Ventas'!$H$10:$H$309,"&lt;&gt;OK")&gt;0,"Revisar venta",IF(A292&lt;SUMIFS('Ventas'!$A$10:$A$309,'Ventas'!$B$10:$B$309,B292,'Ventas'!$I$10:$I$309,1),"Cobro anterior venta",IF(AND(C292&lt;&gt;"Efectivo",C292&lt;&gt;"Tarjeta",C292&lt;&gt;"Transferencia",C292&lt;&gt;"Otro"),"Elige forma de pago",IF(OR(NOT(ISNUMBER(D292)),D292&lt;=0),"Importe no válido","OK")))))))))</x:f>
      </x:c>
      <x:c r="F292" s="2"/>
      <x:c r="G292" s="2"/>
      <x:c r="H292" s="2"/>
    </x:row>
    <x:row r="293" ht="30" customHeight="1">
      <x:c r="A293" s="11"/>
      <x:c r="B293" s="12"/>
      <x:c r="C293" s="8"/>
      <x:c r="D293" s="14"/>
      <x:c r="E293" s="9" t="str">
        <x:f>IF(COUNTA(A293:D293)=0,"",IF(NOT(ISNUMBER(A293)),"Fecha no válida",IF(OR(A293&lt;DATE(2000,1,1),A293&gt;DATE(2099,12,31),A293&lt;&gt;INT(A293)),"Fecha no válida",IF(OR(B293="",B293&lt;&gt;TRIM(B293),ISNUMBER(SEARCH("~*",B293)),ISNUMBER(SEARCH("~?",B293)),ISNUMBER(SEARCH("~~",B293))),"Revisa número venta",IF(COUNTIFS('Ventas'!$B$10:$B$309,B293)=0,"Venta no encontrada",IF(COUNTIFS('Ventas'!$B$10:$B$309,B293,'Ventas'!$H$10:$H$309,"&lt;&gt;OK")&gt;0,"Revisar venta",IF(A293&lt;SUMIFS('Ventas'!$A$10:$A$309,'Ventas'!$B$10:$B$309,B293,'Ventas'!$I$10:$I$309,1),"Cobro anterior venta",IF(AND(C293&lt;&gt;"Efectivo",C293&lt;&gt;"Tarjeta",C293&lt;&gt;"Transferencia",C293&lt;&gt;"Otro"),"Elige forma de pago",IF(OR(NOT(ISNUMBER(D293)),D293&lt;=0),"Importe no válido","OK")))))))))</x:f>
      </x:c>
      <x:c r="F293" s="2"/>
      <x:c r="G293" s="2"/>
      <x:c r="H293" s="2"/>
    </x:row>
    <x:row r="294" ht="30" customHeight="1">
      <x:c r="A294" s="11"/>
      <x:c r="B294" s="12"/>
      <x:c r="C294" s="8"/>
      <x:c r="D294" s="14"/>
      <x:c r="E294" s="9" t="str">
        <x:f>IF(COUNTA(A294:D294)=0,"",IF(NOT(ISNUMBER(A294)),"Fecha no válida",IF(OR(A294&lt;DATE(2000,1,1),A294&gt;DATE(2099,12,31),A294&lt;&gt;INT(A294)),"Fecha no válida",IF(OR(B294="",B294&lt;&gt;TRIM(B294),ISNUMBER(SEARCH("~*",B294)),ISNUMBER(SEARCH("~?",B294)),ISNUMBER(SEARCH("~~",B294))),"Revisa número venta",IF(COUNTIFS('Ventas'!$B$10:$B$309,B294)=0,"Venta no encontrada",IF(COUNTIFS('Ventas'!$B$10:$B$309,B294,'Ventas'!$H$10:$H$309,"&lt;&gt;OK")&gt;0,"Revisar venta",IF(A294&lt;SUMIFS('Ventas'!$A$10:$A$309,'Ventas'!$B$10:$B$309,B294,'Ventas'!$I$10:$I$309,1),"Cobro anterior venta",IF(AND(C294&lt;&gt;"Efectivo",C294&lt;&gt;"Tarjeta",C294&lt;&gt;"Transferencia",C294&lt;&gt;"Otro"),"Elige forma de pago",IF(OR(NOT(ISNUMBER(D294)),D294&lt;=0),"Importe no válido","OK")))))))))</x:f>
      </x:c>
      <x:c r="F294" s="2"/>
      <x:c r="G294" s="2"/>
      <x:c r="H294" s="2"/>
    </x:row>
    <x:row r="295" ht="30" customHeight="1">
      <x:c r="A295" s="11"/>
      <x:c r="B295" s="12"/>
      <x:c r="C295" s="8"/>
      <x:c r="D295" s="14"/>
      <x:c r="E295" s="9" t="str">
        <x:f>IF(COUNTA(A295:D295)=0,"",IF(NOT(ISNUMBER(A295)),"Fecha no válida",IF(OR(A295&lt;DATE(2000,1,1),A295&gt;DATE(2099,12,31),A295&lt;&gt;INT(A295)),"Fecha no válida",IF(OR(B295="",B295&lt;&gt;TRIM(B295),ISNUMBER(SEARCH("~*",B295)),ISNUMBER(SEARCH("~?",B295)),ISNUMBER(SEARCH("~~",B295))),"Revisa número venta",IF(COUNTIFS('Ventas'!$B$10:$B$309,B295)=0,"Venta no encontrada",IF(COUNTIFS('Ventas'!$B$10:$B$309,B295,'Ventas'!$H$10:$H$309,"&lt;&gt;OK")&gt;0,"Revisar venta",IF(A295&lt;SUMIFS('Ventas'!$A$10:$A$309,'Ventas'!$B$10:$B$309,B295,'Ventas'!$I$10:$I$309,1),"Cobro anterior venta",IF(AND(C295&lt;&gt;"Efectivo",C295&lt;&gt;"Tarjeta",C295&lt;&gt;"Transferencia",C295&lt;&gt;"Otro"),"Elige forma de pago",IF(OR(NOT(ISNUMBER(D295)),D295&lt;=0),"Importe no válido","OK")))))))))</x:f>
      </x:c>
      <x:c r="F295" s="2"/>
      <x:c r="G295" s="2"/>
      <x:c r="H295" s="2"/>
    </x:row>
    <x:row r="296" ht="30" customHeight="1">
      <x:c r="A296" s="11"/>
      <x:c r="B296" s="12"/>
      <x:c r="C296" s="8"/>
      <x:c r="D296" s="14"/>
      <x:c r="E296" s="9" t="str">
        <x:f>IF(COUNTA(A296:D296)=0,"",IF(NOT(ISNUMBER(A296)),"Fecha no válida",IF(OR(A296&lt;DATE(2000,1,1),A296&gt;DATE(2099,12,31),A296&lt;&gt;INT(A296)),"Fecha no válida",IF(OR(B296="",B296&lt;&gt;TRIM(B296),ISNUMBER(SEARCH("~*",B296)),ISNUMBER(SEARCH("~?",B296)),ISNUMBER(SEARCH("~~",B296))),"Revisa número venta",IF(COUNTIFS('Ventas'!$B$10:$B$309,B296)=0,"Venta no encontrada",IF(COUNTIFS('Ventas'!$B$10:$B$309,B296,'Ventas'!$H$10:$H$309,"&lt;&gt;OK")&gt;0,"Revisar venta",IF(A296&lt;SUMIFS('Ventas'!$A$10:$A$309,'Ventas'!$B$10:$B$309,B296,'Ventas'!$I$10:$I$309,1),"Cobro anterior venta",IF(AND(C296&lt;&gt;"Efectivo",C296&lt;&gt;"Tarjeta",C296&lt;&gt;"Transferencia",C296&lt;&gt;"Otro"),"Elige forma de pago",IF(OR(NOT(ISNUMBER(D296)),D296&lt;=0),"Importe no válido","OK")))))))))</x:f>
      </x:c>
      <x:c r="F296" s="2"/>
      <x:c r="G296" s="2"/>
      <x:c r="H296" s="2"/>
    </x:row>
    <x:row r="297" ht="30" customHeight="1">
      <x:c r="A297" s="11"/>
      <x:c r="B297" s="12"/>
      <x:c r="C297" s="8"/>
      <x:c r="D297" s="14"/>
      <x:c r="E297" s="9" t="str">
        <x:f>IF(COUNTA(A297:D297)=0,"",IF(NOT(ISNUMBER(A297)),"Fecha no válida",IF(OR(A297&lt;DATE(2000,1,1),A297&gt;DATE(2099,12,31),A297&lt;&gt;INT(A297)),"Fecha no válida",IF(OR(B297="",B297&lt;&gt;TRIM(B297),ISNUMBER(SEARCH("~*",B297)),ISNUMBER(SEARCH("~?",B297)),ISNUMBER(SEARCH("~~",B297))),"Revisa número venta",IF(COUNTIFS('Ventas'!$B$10:$B$309,B297)=0,"Venta no encontrada",IF(COUNTIFS('Ventas'!$B$10:$B$309,B297,'Ventas'!$H$10:$H$309,"&lt;&gt;OK")&gt;0,"Revisar venta",IF(A297&lt;SUMIFS('Ventas'!$A$10:$A$309,'Ventas'!$B$10:$B$309,B297,'Ventas'!$I$10:$I$309,1),"Cobro anterior venta",IF(AND(C297&lt;&gt;"Efectivo",C297&lt;&gt;"Tarjeta",C297&lt;&gt;"Transferencia",C297&lt;&gt;"Otro"),"Elige forma de pago",IF(OR(NOT(ISNUMBER(D297)),D297&lt;=0),"Importe no válido","OK")))))))))</x:f>
      </x:c>
      <x:c r="F297" s="2"/>
      <x:c r="G297" s="2"/>
      <x:c r="H297" s="2"/>
    </x:row>
    <x:row r="298" ht="30" customHeight="1">
      <x:c r="A298" s="11"/>
      <x:c r="B298" s="12"/>
      <x:c r="C298" s="8"/>
      <x:c r="D298" s="14"/>
      <x:c r="E298" s="9" t="str">
        <x:f>IF(COUNTA(A298:D298)=0,"",IF(NOT(ISNUMBER(A298)),"Fecha no válida",IF(OR(A298&lt;DATE(2000,1,1),A298&gt;DATE(2099,12,31),A298&lt;&gt;INT(A298)),"Fecha no válida",IF(OR(B298="",B298&lt;&gt;TRIM(B298),ISNUMBER(SEARCH("~*",B298)),ISNUMBER(SEARCH("~?",B298)),ISNUMBER(SEARCH("~~",B298))),"Revisa número venta",IF(COUNTIFS('Ventas'!$B$10:$B$309,B298)=0,"Venta no encontrada",IF(COUNTIFS('Ventas'!$B$10:$B$309,B298,'Ventas'!$H$10:$H$309,"&lt;&gt;OK")&gt;0,"Revisar venta",IF(A298&lt;SUMIFS('Ventas'!$A$10:$A$309,'Ventas'!$B$10:$B$309,B298,'Ventas'!$I$10:$I$309,1),"Cobro anterior venta",IF(AND(C298&lt;&gt;"Efectivo",C298&lt;&gt;"Tarjeta",C298&lt;&gt;"Transferencia",C298&lt;&gt;"Otro"),"Elige forma de pago",IF(OR(NOT(ISNUMBER(D298)),D298&lt;=0),"Importe no válido","OK")))))))))</x:f>
      </x:c>
      <x:c r="F298" s="2"/>
      <x:c r="G298" s="2"/>
      <x:c r="H298" s="2"/>
    </x:row>
    <x:row r="299" ht="30" customHeight="1">
      <x:c r="A299" s="11"/>
      <x:c r="B299" s="12"/>
      <x:c r="C299" s="8"/>
      <x:c r="D299" s="14"/>
      <x:c r="E299" s="9" t="str">
        <x:f>IF(COUNTA(A299:D299)=0,"",IF(NOT(ISNUMBER(A299)),"Fecha no válida",IF(OR(A299&lt;DATE(2000,1,1),A299&gt;DATE(2099,12,31),A299&lt;&gt;INT(A299)),"Fecha no válida",IF(OR(B299="",B299&lt;&gt;TRIM(B299),ISNUMBER(SEARCH("~*",B299)),ISNUMBER(SEARCH("~?",B299)),ISNUMBER(SEARCH("~~",B299))),"Revisa número venta",IF(COUNTIFS('Ventas'!$B$10:$B$309,B299)=0,"Venta no encontrada",IF(COUNTIFS('Ventas'!$B$10:$B$309,B299,'Ventas'!$H$10:$H$309,"&lt;&gt;OK")&gt;0,"Revisar venta",IF(A299&lt;SUMIFS('Ventas'!$A$10:$A$309,'Ventas'!$B$10:$B$309,B299,'Ventas'!$I$10:$I$309,1),"Cobro anterior venta",IF(AND(C299&lt;&gt;"Efectivo",C299&lt;&gt;"Tarjeta",C299&lt;&gt;"Transferencia",C299&lt;&gt;"Otro"),"Elige forma de pago",IF(OR(NOT(ISNUMBER(D299)),D299&lt;=0),"Importe no válido","OK")))))))))</x:f>
      </x:c>
      <x:c r="F299" s="2"/>
      <x:c r="G299" s="2"/>
      <x:c r="H299" s="2"/>
    </x:row>
    <x:row r="300" ht="30" customHeight="1">
      <x:c r="A300" s="11"/>
      <x:c r="B300" s="12"/>
      <x:c r="C300" s="8"/>
      <x:c r="D300" s="14"/>
      <x:c r="E300" s="9" t="str">
        <x:f>IF(COUNTA(A300:D300)=0,"",IF(NOT(ISNUMBER(A300)),"Fecha no válida",IF(OR(A300&lt;DATE(2000,1,1),A300&gt;DATE(2099,12,31),A300&lt;&gt;INT(A300)),"Fecha no válida",IF(OR(B300="",B300&lt;&gt;TRIM(B300),ISNUMBER(SEARCH("~*",B300)),ISNUMBER(SEARCH("~?",B300)),ISNUMBER(SEARCH("~~",B300))),"Revisa número venta",IF(COUNTIFS('Ventas'!$B$10:$B$309,B300)=0,"Venta no encontrada",IF(COUNTIFS('Ventas'!$B$10:$B$309,B300,'Ventas'!$H$10:$H$309,"&lt;&gt;OK")&gt;0,"Revisar venta",IF(A300&lt;SUMIFS('Ventas'!$A$10:$A$309,'Ventas'!$B$10:$B$309,B300,'Ventas'!$I$10:$I$309,1),"Cobro anterior venta",IF(AND(C300&lt;&gt;"Efectivo",C300&lt;&gt;"Tarjeta",C300&lt;&gt;"Transferencia",C300&lt;&gt;"Otro"),"Elige forma de pago",IF(OR(NOT(ISNUMBER(D300)),D300&lt;=0),"Importe no válido","OK")))))))))</x:f>
      </x:c>
      <x:c r="F300" s="2"/>
      <x:c r="G300" s="2"/>
      <x:c r="H300" s="2"/>
    </x:row>
    <x:row r="301" ht="30" customHeight="1">
      <x:c r="A301" s="11"/>
      <x:c r="B301" s="12"/>
      <x:c r="C301" s="8"/>
      <x:c r="D301" s="14"/>
      <x:c r="E301" s="9" t="str">
        <x:f>IF(COUNTA(A301:D301)=0,"",IF(NOT(ISNUMBER(A301)),"Fecha no válida",IF(OR(A301&lt;DATE(2000,1,1),A301&gt;DATE(2099,12,31),A301&lt;&gt;INT(A301)),"Fecha no válida",IF(OR(B301="",B301&lt;&gt;TRIM(B301),ISNUMBER(SEARCH("~*",B301)),ISNUMBER(SEARCH("~?",B301)),ISNUMBER(SEARCH("~~",B301))),"Revisa número venta",IF(COUNTIFS('Ventas'!$B$10:$B$309,B301)=0,"Venta no encontrada",IF(COUNTIFS('Ventas'!$B$10:$B$309,B301,'Ventas'!$H$10:$H$309,"&lt;&gt;OK")&gt;0,"Revisar venta",IF(A301&lt;SUMIFS('Ventas'!$A$10:$A$309,'Ventas'!$B$10:$B$309,B301,'Ventas'!$I$10:$I$309,1),"Cobro anterior venta",IF(AND(C301&lt;&gt;"Efectivo",C301&lt;&gt;"Tarjeta",C301&lt;&gt;"Transferencia",C301&lt;&gt;"Otro"),"Elige forma de pago",IF(OR(NOT(ISNUMBER(D301)),D301&lt;=0),"Importe no válido","OK")))))))))</x:f>
      </x:c>
      <x:c r="F301" s="2"/>
      <x:c r="G301" s="2"/>
      <x:c r="H301" s="2"/>
    </x:row>
    <x:row r="302" ht="30" customHeight="1">
      <x:c r="A302" s="11"/>
      <x:c r="B302" s="12"/>
      <x:c r="C302" s="8"/>
      <x:c r="D302" s="14"/>
      <x:c r="E302" s="9" t="str">
        <x:f>IF(COUNTA(A302:D302)=0,"",IF(NOT(ISNUMBER(A302)),"Fecha no válida",IF(OR(A302&lt;DATE(2000,1,1),A302&gt;DATE(2099,12,31),A302&lt;&gt;INT(A302)),"Fecha no válida",IF(OR(B302="",B302&lt;&gt;TRIM(B302),ISNUMBER(SEARCH("~*",B302)),ISNUMBER(SEARCH("~?",B302)),ISNUMBER(SEARCH("~~",B302))),"Revisa número venta",IF(COUNTIFS('Ventas'!$B$10:$B$309,B302)=0,"Venta no encontrada",IF(COUNTIFS('Ventas'!$B$10:$B$309,B302,'Ventas'!$H$10:$H$309,"&lt;&gt;OK")&gt;0,"Revisar venta",IF(A302&lt;SUMIFS('Ventas'!$A$10:$A$309,'Ventas'!$B$10:$B$309,B302,'Ventas'!$I$10:$I$309,1),"Cobro anterior venta",IF(AND(C302&lt;&gt;"Efectivo",C302&lt;&gt;"Tarjeta",C302&lt;&gt;"Transferencia",C302&lt;&gt;"Otro"),"Elige forma de pago",IF(OR(NOT(ISNUMBER(D302)),D302&lt;=0),"Importe no válido","OK")))))))))</x:f>
      </x:c>
      <x:c r="F302" s="2"/>
      <x:c r="G302" s="2"/>
      <x:c r="H302" s="2"/>
    </x:row>
    <x:row r="303" ht="30" customHeight="1">
      <x:c r="A303" s="11"/>
      <x:c r="B303" s="12"/>
      <x:c r="C303" s="8"/>
      <x:c r="D303" s="14"/>
      <x:c r="E303" s="9" t="str">
        <x:f>IF(COUNTA(A303:D303)=0,"",IF(NOT(ISNUMBER(A303)),"Fecha no válida",IF(OR(A303&lt;DATE(2000,1,1),A303&gt;DATE(2099,12,31),A303&lt;&gt;INT(A303)),"Fecha no válida",IF(OR(B303="",B303&lt;&gt;TRIM(B303),ISNUMBER(SEARCH("~*",B303)),ISNUMBER(SEARCH("~?",B303)),ISNUMBER(SEARCH("~~",B303))),"Revisa número venta",IF(COUNTIFS('Ventas'!$B$10:$B$309,B303)=0,"Venta no encontrada",IF(COUNTIFS('Ventas'!$B$10:$B$309,B303,'Ventas'!$H$10:$H$309,"&lt;&gt;OK")&gt;0,"Revisar venta",IF(A303&lt;SUMIFS('Ventas'!$A$10:$A$309,'Ventas'!$B$10:$B$309,B303,'Ventas'!$I$10:$I$309,1),"Cobro anterior venta",IF(AND(C303&lt;&gt;"Efectivo",C303&lt;&gt;"Tarjeta",C303&lt;&gt;"Transferencia",C303&lt;&gt;"Otro"),"Elige forma de pago",IF(OR(NOT(ISNUMBER(D303)),D303&lt;=0),"Importe no válido","OK")))))))))</x:f>
      </x:c>
      <x:c r="F303" s="2"/>
      <x:c r="G303" s="2"/>
      <x:c r="H303" s="2"/>
    </x:row>
    <x:row r="304" ht="30" customHeight="1">
      <x:c r="A304" s="11"/>
      <x:c r="B304" s="12"/>
      <x:c r="C304" s="8"/>
      <x:c r="D304" s="14"/>
      <x:c r="E304" s="9" t="str">
        <x:f>IF(COUNTA(A304:D304)=0,"",IF(NOT(ISNUMBER(A304)),"Fecha no válida",IF(OR(A304&lt;DATE(2000,1,1),A304&gt;DATE(2099,12,31),A304&lt;&gt;INT(A304)),"Fecha no válida",IF(OR(B304="",B304&lt;&gt;TRIM(B304),ISNUMBER(SEARCH("~*",B304)),ISNUMBER(SEARCH("~?",B304)),ISNUMBER(SEARCH("~~",B304))),"Revisa número venta",IF(COUNTIFS('Ventas'!$B$10:$B$309,B304)=0,"Venta no encontrada",IF(COUNTIFS('Ventas'!$B$10:$B$309,B304,'Ventas'!$H$10:$H$309,"&lt;&gt;OK")&gt;0,"Revisar venta",IF(A304&lt;SUMIFS('Ventas'!$A$10:$A$309,'Ventas'!$B$10:$B$309,B304,'Ventas'!$I$10:$I$309,1),"Cobro anterior venta",IF(AND(C304&lt;&gt;"Efectivo",C304&lt;&gt;"Tarjeta",C304&lt;&gt;"Transferencia",C304&lt;&gt;"Otro"),"Elige forma de pago",IF(OR(NOT(ISNUMBER(D304)),D304&lt;=0),"Importe no válido","OK")))))))))</x:f>
      </x:c>
      <x:c r="F304" s="2"/>
      <x:c r="G304" s="2"/>
      <x:c r="H304" s="2"/>
    </x:row>
    <x:row r="305" ht="30" customHeight="1">
      <x:c r="A305" s="11"/>
      <x:c r="B305" s="12"/>
      <x:c r="C305" s="8"/>
      <x:c r="D305" s="14"/>
      <x:c r="E305" s="9" t="str">
        <x:f>IF(COUNTA(A305:D305)=0,"",IF(NOT(ISNUMBER(A305)),"Fecha no válida",IF(OR(A305&lt;DATE(2000,1,1),A305&gt;DATE(2099,12,31),A305&lt;&gt;INT(A305)),"Fecha no válida",IF(OR(B305="",B305&lt;&gt;TRIM(B305),ISNUMBER(SEARCH("~*",B305)),ISNUMBER(SEARCH("~?",B305)),ISNUMBER(SEARCH("~~",B305))),"Revisa número venta",IF(COUNTIFS('Ventas'!$B$10:$B$309,B305)=0,"Venta no encontrada",IF(COUNTIFS('Ventas'!$B$10:$B$309,B305,'Ventas'!$H$10:$H$309,"&lt;&gt;OK")&gt;0,"Revisar venta",IF(A305&lt;SUMIFS('Ventas'!$A$10:$A$309,'Ventas'!$B$10:$B$309,B305,'Ventas'!$I$10:$I$309,1),"Cobro anterior venta",IF(AND(C305&lt;&gt;"Efectivo",C305&lt;&gt;"Tarjeta",C305&lt;&gt;"Transferencia",C305&lt;&gt;"Otro"),"Elige forma de pago",IF(OR(NOT(ISNUMBER(D305)),D305&lt;=0),"Importe no válido","OK")))))))))</x:f>
      </x:c>
      <x:c r="F305" s="2"/>
      <x:c r="G305" s="2"/>
      <x:c r="H305" s="2"/>
    </x:row>
    <x:row r="306" ht="30" customHeight="1">
      <x:c r="A306" s="11"/>
      <x:c r="B306" s="12"/>
      <x:c r="C306" s="8"/>
      <x:c r="D306" s="14"/>
      <x:c r="E306" s="9" t="str">
        <x:f>IF(COUNTA(A306:D306)=0,"",IF(NOT(ISNUMBER(A306)),"Fecha no válida",IF(OR(A306&lt;DATE(2000,1,1),A306&gt;DATE(2099,12,31),A306&lt;&gt;INT(A306)),"Fecha no válida",IF(OR(B306="",B306&lt;&gt;TRIM(B306),ISNUMBER(SEARCH("~*",B306)),ISNUMBER(SEARCH("~?",B306)),ISNUMBER(SEARCH("~~",B306))),"Revisa número venta",IF(COUNTIFS('Ventas'!$B$10:$B$309,B306)=0,"Venta no encontrada",IF(COUNTIFS('Ventas'!$B$10:$B$309,B306,'Ventas'!$H$10:$H$309,"&lt;&gt;OK")&gt;0,"Revisar venta",IF(A306&lt;SUMIFS('Ventas'!$A$10:$A$309,'Ventas'!$B$10:$B$309,B306,'Ventas'!$I$10:$I$309,1),"Cobro anterior venta",IF(AND(C306&lt;&gt;"Efectivo",C306&lt;&gt;"Tarjeta",C306&lt;&gt;"Transferencia",C306&lt;&gt;"Otro"),"Elige forma de pago",IF(OR(NOT(ISNUMBER(D306)),D306&lt;=0),"Importe no válido","OK")))))))))</x:f>
      </x:c>
      <x:c r="F306" s="2"/>
      <x:c r="G306" s="2"/>
      <x:c r="H306" s="2"/>
    </x:row>
    <x:row r="307" ht="30" customHeight="1">
      <x:c r="A307" s="11"/>
      <x:c r="B307" s="12"/>
      <x:c r="C307" s="8"/>
      <x:c r="D307" s="14"/>
      <x:c r="E307" s="9" t="str">
        <x:f>IF(COUNTA(A307:D307)=0,"",IF(NOT(ISNUMBER(A307)),"Fecha no válida",IF(OR(A307&lt;DATE(2000,1,1),A307&gt;DATE(2099,12,31),A307&lt;&gt;INT(A307)),"Fecha no válida",IF(OR(B307="",B307&lt;&gt;TRIM(B307),ISNUMBER(SEARCH("~*",B307)),ISNUMBER(SEARCH("~?",B307)),ISNUMBER(SEARCH("~~",B307))),"Revisa número venta",IF(COUNTIFS('Ventas'!$B$10:$B$309,B307)=0,"Venta no encontrada",IF(COUNTIFS('Ventas'!$B$10:$B$309,B307,'Ventas'!$H$10:$H$309,"&lt;&gt;OK")&gt;0,"Revisar venta",IF(A307&lt;SUMIFS('Ventas'!$A$10:$A$309,'Ventas'!$B$10:$B$309,B307,'Ventas'!$I$10:$I$309,1),"Cobro anterior venta",IF(AND(C307&lt;&gt;"Efectivo",C307&lt;&gt;"Tarjeta",C307&lt;&gt;"Transferencia",C307&lt;&gt;"Otro"),"Elige forma de pago",IF(OR(NOT(ISNUMBER(D307)),D307&lt;=0),"Importe no válido","OK")))))))))</x:f>
      </x:c>
      <x:c r="F307" s="2"/>
      <x:c r="G307" s="2"/>
      <x:c r="H307" s="2"/>
    </x:row>
    <x:row r="308" ht="30" customHeight="1">
      <x:c r="A308" s="11"/>
      <x:c r="B308" s="12"/>
      <x:c r="C308" s="8"/>
      <x:c r="D308" s="14"/>
      <x:c r="E308" s="9" t="str">
        <x:f>IF(COUNTA(A308:D308)=0,"",IF(NOT(ISNUMBER(A308)),"Fecha no válida",IF(OR(A308&lt;DATE(2000,1,1),A308&gt;DATE(2099,12,31),A308&lt;&gt;INT(A308)),"Fecha no válida",IF(OR(B308="",B308&lt;&gt;TRIM(B308),ISNUMBER(SEARCH("~*",B308)),ISNUMBER(SEARCH("~?",B308)),ISNUMBER(SEARCH("~~",B308))),"Revisa número venta",IF(COUNTIFS('Ventas'!$B$10:$B$309,B308)=0,"Venta no encontrada",IF(COUNTIFS('Ventas'!$B$10:$B$309,B308,'Ventas'!$H$10:$H$309,"&lt;&gt;OK")&gt;0,"Revisar venta",IF(A308&lt;SUMIFS('Ventas'!$A$10:$A$309,'Ventas'!$B$10:$B$309,B308,'Ventas'!$I$10:$I$309,1),"Cobro anterior venta",IF(AND(C308&lt;&gt;"Efectivo",C308&lt;&gt;"Tarjeta",C308&lt;&gt;"Transferencia",C308&lt;&gt;"Otro"),"Elige forma de pago",IF(OR(NOT(ISNUMBER(D308)),D308&lt;=0),"Importe no válido","OK")))))))))</x:f>
      </x:c>
      <x:c r="F308" s="2"/>
      <x:c r="G308" s="2"/>
      <x:c r="H308" s="2"/>
    </x:row>
    <x:row r="309" ht="30" customHeight="1">
      <x:c r="A309" s="11"/>
      <x:c r="B309" s="12"/>
      <x:c r="C309" s="8"/>
      <x:c r="D309" s="14"/>
      <x:c r="E309" s="9" t="str">
        <x:f>IF(COUNTA(A309:D309)=0,"",IF(NOT(ISNUMBER(A309)),"Fecha no válida",IF(OR(A309&lt;DATE(2000,1,1),A309&gt;DATE(2099,12,31),A309&lt;&gt;INT(A309)),"Fecha no válida",IF(OR(B309="",B309&lt;&gt;TRIM(B309),ISNUMBER(SEARCH("~*",B309)),ISNUMBER(SEARCH("~?",B309)),ISNUMBER(SEARCH("~~",B309))),"Revisa número venta",IF(COUNTIFS('Ventas'!$B$10:$B$309,B309)=0,"Venta no encontrada",IF(COUNTIFS('Ventas'!$B$10:$B$309,B309,'Ventas'!$H$10:$H$309,"&lt;&gt;OK")&gt;0,"Revisar venta",IF(A309&lt;SUMIFS('Ventas'!$A$10:$A$309,'Ventas'!$B$10:$B$309,B309,'Ventas'!$I$10:$I$309,1),"Cobro anterior venta",IF(AND(C309&lt;&gt;"Efectivo",C309&lt;&gt;"Tarjeta",C309&lt;&gt;"Transferencia",C309&lt;&gt;"Otro"),"Elige forma de pago",IF(OR(NOT(ISNUMBER(D309)),D309&lt;=0),"Importe no válido","OK")))))))))</x:f>
      </x:c>
      <x:c r="F309" s="2"/>
      <x:c r="G309" s="2"/>
      <x:c r="H309" s="2"/>
    </x:row>
  </x:sheetData>
  <x:conditionalFormatting sqref="E10:E309">
    <x:cfRule type="expression" dxfId="2" priority="1">
      <x:formula>AND($E10&lt;&gt;"",$E10&lt;&gt;"OK")</x:formula>
    </x:cfRule>
  </x:conditionalFormatting>
  <x:dataValidations count="3">
    <x:dataValidation type="date" errorStyle="stop" operator="between" showErrorMessage="1" errorTitle="Revisa el dato" error="Introduce una fecha entre 2000 y 2099." sqref="A10:A309">
      <x:formula1>DATE(2000,1,1)</x:formula1>
      <x:formula2>DATE(2099,12,31)</x:formula2>
    </x:dataValidation>
    <x:dataValidation type="list" errorStyle="stop" showErrorMessage="1" errorTitle="Revisa el dato" error="Selecciona una forma de pago." sqref="C10:C309">
      <x:formula1>"Efectivo,Tarjeta,Transferencia,Otro"</x:formula1>
    </x:dataValidation>
    <x:dataValidation type="decimal" errorStyle="stop" operator="greaterThan" showErrorMessage="1" errorTitle="Revisa el dato" error="Importe cobrado mayor que cero." sqref="D10:D309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2c43923721b4374"/>
  </x:tableParts>
</x:worksheet>
</file>

<file path=xl/worksheets/sheet4.xml><?xml version="1.0" encoding="utf-8"?>
<x:worksheet xmlns:x="http://schemas.openxmlformats.org/spreadsheetml/2006/main">
  <x:sheetPr>
    <x:tabColor rgb="FF08754B"/>
  </x:sheetPr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29" hidden="0" customWidth="1"/>
    <x:col min="4" max="4" width="14" hidden="0" customWidth="1"/>
    <x:col min="5" max="5" width="32" hidden="0" customWidth="1"/>
    <x:col min="6" max="6" width="18" hidden="0" customWidth="1"/>
    <x:col min="7" max="7" width="16" hidden="0" customWidth="1"/>
    <x:col min="8" max="8" width="31" hidden="0" customWidth="1"/>
    <x:col min="9" max="9" width="14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3" t="str">
        <x:v>Ejemplo: ventas de una papelería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 t="str">
        <x:v>Amarillo: editable. Gris: fórmulas. Importes en una única moneda, con dos decimales.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2" t="str">
        <x:v>Tres tickets: V-001 tiene dos productos; V-002 queda parcialmente pendiente; V-003 se cobra en noviembre.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2" t="str">
        <x:v>Ventas: filas 10:19. Cobros: filas 25:34. Este ejemplo funciona por separado de las hojas vacías.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38" customHeight="1">
      <x:c r="A9" s="7" t="str">
        <x:v>Fecha venta</x:v>
      </x:c>
      <x:c r="B9" s="7" t="str">
        <x:v>Nº venta</x:v>
      </x:c>
      <x:c r="C9" s="7" t="str">
        <x:v>Producto o servicio</x:v>
      </x:c>
      <x:c r="D9" s="7" t="str">
        <x:v>Cantidad</x:v>
      </x:c>
      <x:c r="E9" s="7" t="str">
        <x:v>Precio unitario</x:v>
      </x:c>
      <x:c r="F9" s="7" t="str">
        <x:v>Descuento importe</x:v>
      </x:c>
      <x:c r="G9" s="7" t="str">
        <x:v>Total línea</x:v>
      </x:c>
      <x:c r="H9" s="7" t="str">
        <x:v>Revisión de datos</x:v>
      </x:c>
      <x:c r="I9" s="7" t="str">
        <x:v>Primer registro</x:v>
      </x:c>
      <x:c r="J9" s="7" t="str">
        <x:v>Venta por ticket</x:v>
      </x:c>
      <x:c r="K9" s="7" t="str">
        <x:v>Cobrado por ticket</x:v>
      </x:c>
      <x:c r="L9" s="7" t="str">
        <x:v>Pendiente ticket</x:v>
      </x:c>
      <x:c r="M9" s="7" t="str">
        <x:v>Exceso cobrado</x:v>
      </x:c>
      <x:c r="N9" s="7" t="str">
        <x:v>Estado ticket</x:v>
      </x:c>
    </x:row>
    <x:row r="10" ht="30" customHeight="1">
      <x:c r="A10" s="11" t="n">
        <x:v>46315</x:v>
      </x:c>
      <x:c r="B10" s="12" t="str">
        <x:v>V-001</x:v>
      </x:c>
      <x:c r="C10" s="10" t="str">
        <x:v>Cuadernos</x:v>
      </x:c>
      <x:c r="D10" s="13" t="n">
        <x:v>2</x:v>
      </x:c>
      <x:c r="E10" s="14" t="n">
        <x:v>5</x:v>
      </x:c>
      <x:c r="F10" s="14" t="n">
        <x:v>0</x:v>
      </x:c>
      <x:c r="G10" s="15" t="n">
        <x:f>IF(H10="OK",ROUND(D10*E10-F10,2),"")</x:f>
        <x:v>10</x:v>
      </x:c>
      <x:c r="H10" s="9" t="str">
        <x:f>IF(COUNTA(A10:F10)=0,"",IF(NOT(ISNUMBER(A10)),"Fecha no válida",IF(OR(A10&lt;DATE(2000,1,1),A10&gt;DATE(2099,12,31),A10&lt;&gt;INT(A10)),"Fecha no válida",IF(OR(B10="",B10&lt;&gt;TRIM(B10),ISNUMBER(SEARCH("~*",B10)),ISNUMBER(SEARCH("~?",B10)),ISNUMBER(SEARCH("~~",B10))),"Revisa número venta",IF(COUNTIFS($B$10:$B$19,B10,$A$10:$A$19,"&lt;&gt;"&amp;A10)&gt;0,"Fechas distintas ticket",IF(C10="","Falta producto",IF(OR(NOT(ISNUMBER(D10)),D10&lt;=0),"Cantidad no válida",IF(OR(ISBLANK(E10),NOT(ISNUMBER(E10)),E10&lt;0),"Precio no válido",IF(OR(ISBLANK(F10),NOT(ISNUMBER(F10)),F10&lt;0,F10&gt;ROUND(D10*E10,2)),"Descuento no válido","OK")))))))))</x:f>
        <x:v>OK</x:v>
      </x:c>
      <x:c r="I10" s="9" t="n">
        <x:f>IF(B10="",0,IF(AND(COUNTIFS($B$10:B10,B10)=1,COUNTIFS($B$10:$B$19,B10,$H$10:$H$19,"&lt;&gt;OK")=0),1,0))</x:f>
        <x:v>1</x:v>
      </x:c>
      <x:c r="J10" s="15" t="n">
        <x:f>IF(AND(I10=1,H10="OK",COUNTIFS($B$10:$B$19,B10,$H$10:$H$19,"&lt;&gt;OK")=0),SUMIFS($G$10:$G$19,$B$10:$B$19,B10),"")</x:f>
        <x:v>15</x:v>
      </x:c>
      <x:c r="K10" s="15" t="n">
        <x:f>IF(ISNUMBER(J10),SUMIFS('Ejemplo'!$D$25:$D$34,'Ejemplo'!$B$25:$B$34,B10,'Ejemplo'!$E$25:$E$34,"OK"),"")</x:f>
        <x:v>15</x:v>
      </x:c>
      <x:c r="L10" s="15" t="n">
        <x:f>IF(ISNUMBER(J10),MAX(ROUND(J10-K10,2),0),"")</x:f>
        <x:v>0</x:v>
      </x:c>
      <x:c r="M10" s="15" t="n">
        <x:f>IF(ISNUMBER(J10),MAX(ROUND(K10-J10,2),0),"")</x:f>
        <x:v>0</x:v>
      </x:c>
      <x:c r="N10" s="9" t="str">
        <x:f>IF(B10="","",IF(COUNTIFS($B$10:$B$19,B10,$H$10:$H$19,"&lt;&gt;OK")&gt;0,"Revisar ticket",IF(I10&lt;&gt;1,"Ver primera línea",IF(M10&gt;0,"Exceso de cobro",IF(L10=0,"Cobrado",IF(K10&gt;0,"Cobro parcial","Pendiente"))))))</x:f>
        <x:v>Cobrado</x:v>
      </x:c>
    </x:row>
    <x:row r="11" ht="30" customHeight="1">
      <x:c r="A11" s="11" t="n">
        <x:v>46315</x:v>
      </x:c>
      <x:c r="B11" s="12" t="str">
        <x:v>V-001</x:v>
      </x:c>
      <x:c r="C11" s="10" t="str">
        <x:v>Bolígrafos</x:v>
      </x:c>
      <x:c r="D11" s="13" t="n">
        <x:v>3</x:v>
      </x:c>
      <x:c r="E11" s="14" t="n">
        <x:v>2</x:v>
      </x:c>
      <x:c r="F11" s="14" t="n">
        <x:v>1</x:v>
      </x:c>
      <x:c r="G11" s="15" t="n">
        <x:f>IF(H11="OK",ROUND(D11*E11-F11,2),"")</x:f>
        <x:v>5</x:v>
      </x:c>
      <x:c r="H11" s="9" t="str">
        <x:f>IF(COUNTA(A11:F11)=0,"",IF(NOT(ISNUMBER(A11)),"Fecha no válida",IF(OR(A11&lt;DATE(2000,1,1),A11&gt;DATE(2099,12,31),A11&lt;&gt;INT(A11)),"Fecha no válida",IF(OR(B11="",B11&lt;&gt;TRIM(B11),ISNUMBER(SEARCH("~*",B11)),ISNUMBER(SEARCH("~?",B11)),ISNUMBER(SEARCH("~~",B11))),"Revisa número venta",IF(COUNTIFS($B$10:$B$19,B11,$A$10:$A$19,"&lt;&gt;"&amp;A11)&gt;0,"Fechas distintas ticket",IF(C11="","Falta producto",IF(OR(NOT(ISNUMBER(D11)),D11&lt;=0),"Cantidad no válida",IF(OR(ISBLANK(E11),NOT(ISNUMBER(E11)),E11&lt;0),"Precio no válido",IF(OR(ISBLANK(F11),NOT(ISNUMBER(F11)),F11&lt;0,F11&gt;ROUND(D11*E11,2)),"Descuento no válido","OK")))))))))</x:f>
        <x:v>OK</x:v>
      </x:c>
      <x:c r="I11" s="9" t="n">
        <x:f>IF(B11="",0,IF(AND(COUNTIFS($B$10:B11,B11)=1,COUNTIFS($B$10:$B$19,B11,$H$10:$H$19,"&lt;&gt;OK")=0),1,0))</x:f>
        <x:v>0</x:v>
      </x:c>
      <x:c r="J11" s="15" t="str">
        <x:f>IF(AND(I11=1,H11="OK",COUNTIFS($B$10:$B$19,B11,$H$10:$H$19,"&lt;&gt;OK")=0),SUMIFS($G$10:$G$19,$B$10:$B$19,B11),"")</x:f>
      </x:c>
      <x:c r="K11" s="15" t="str">
        <x:f>IF(ISNUMBER(J11),SUMIFS('Ejemplo'!$D$25:$D$34,'Ejemplo'!$B$25:$B$34,B11,'Ejemplo'!$E$25:$E$34,"OK"),"")</x:f>
      </x:c>
      <x:c r="L11" s="15" t="str">
        <x:f>IF(ISNUMBER(J11),MAX(ROUND(J11-K11,2),0),"")</x:f>
      </x:c>
      <x:c r="M11" s="15" t="str">
        <x:f>IF(ISNUMBER(J11),MAX(ROUND(K11-J11,2),0),"")</x:f>
      </x:c>
      <x:c r="N11" s="9" t="str">
        <x:f>IF(B11="","",IF(COUNTIFS($B$10:$B$19,B11,$H$10:$H$19,"&lt;&gt;OK")&gt;0,"Revisar ticket",IF(I11&lt;&gt;1,"Ver primera línea",IF(M11&gt;0,"Exceso de cobro",IF(L11=0,"Cobrado",IF(K11&gt;0,"Cobro parcial","Pendiente"))))))</x:f>
        <x:v>Ver primera línea</x:v>
      </x:c>
    </x:row>
    <x:row r="12" ht="30" customHeight="1">
      <x:c r="A12" s="11" t="n">
        <x:v>46316</x:v>
      </x:c>
      <x:c r="B12" s="12" t="str">
        <x:v>V-002</x:v>
      </x:c>
      <x:c r="C12" s="10" t="str">
        <x:v>Carpetas</x:v>
      </x:c>
      <x:c r="D12" s="13" t="n">
        <x:v>4</x:v>
      </x:c>
      <x:c r="E12" s="14" t="n">
        <x:v>4</x:v>
      </x:c>
      <x:c r="F12" s="14" t="n">
        <x:v>0</x:v>
      </x:c>
      <x:c r="G12" s="15" t="n">
        <x:f>IF(H12="OK",ROUND(D12*E12-F12,2),"")</x:f>
        <x:v>16</x:v>
      </x:c>
      <x:c r="H12" s="9" t="str">
        <x:f>IF(COUNTA(A12:F12)=0,"",IF(NOT(ISNUMBER(A12)),"Fecha no válida",IF(OR(A12&lt;DATE(2000,1,1),A12&gt;DATE(2099,12,31),A12&lt;&gt;INT(A12)),"Fecha no válida",IF(OR(B12="",B12&lt;&gt;TRIM(B12),ISNUMBER(SEARCH("~*",B12)),ISNUMBER(SEARCH("~?",B12)),ISNUMBER(SEARCH("~~",B12))),"Revisa número venta",IF(COUNTIFS($B$10:$B$19,B12,$A$10:$A$19,"&lt;&gt;"&amp;A12)&gt;0,"Fechas distintas ticket",IF(C12="","Falta producto",IF(OR(NOT(ISNUMBER(D12)),D12&lt;=0),"Cantidad no válida",IF(OR(ISBLANK(E12),NOT(ISNUMBER(E12)),E12&lt;0),"Precio no válido",IF(OR(ISBLANK(F12),NOT(ISNUMBER(F12)),F12&lt;0,F12&gt;ROUND(D12*E12,2)),"Descuento no válido","OK")))))))))</x:f>
        <x:v>OK</x:v>
      </x:c>
      <x:c r="I12" s="9" t="n">
        <x:f>IF(B12="",0,IF(AND(COUNTIFS($B$10:B12,B12)=1,COUNTIFS($B$10:$B$19,B12,$H$10:$H$19,"&lt;&gt;OK")=0),1,0))</x:f>
        <x:v>1</x:v>
      </x:c>
      <x:c r="J12" s="15" t="n">
        <x:f>IF(AND(I12=1,H12="OK",COUNTIFS($B$10:$B$19,B12,$H$10:$H$19,"&lt;&gt;OK")=0),SUMIFS($G$10:$G$19,$B$10:$B$19,B12),"")</x:f>
        <x:v>16</x:v>
      </x:c>
      <x:c r="K12" s="15" t="n">
        <x:f>IF(ISNUMBER(J12),SUMIFS('Ejemplo'!$D$25:$D$34,'Ejemplo'!$B$25:$B$34,B12,'Ejemplo'!$E$25:$E$34,"OK"),"")</x:f>
        <x:v>6</x:v>
      </x:c>
      <x:c r="L12" s="15" t="n">
        <x:f>IF(ISNUMBER(J12),MAX(ROUND(J12-K12,2),0),"")</x:f>
        <x:v>10</x:v>
      </x:c>
      <x:c r="M12" s="15" t="n">
        <x:f>IF(ISNUMBER(J12),MAX(ROUND(K12-J12,2),0),"")</x:f>
        <x:v>0</x:v>
      </x:c>
      <x:c r="N12" s="9" t="str">
        <x:f>IF(B12="","",IF(COUNTIFS($B$10:$B$19,B12,$H$10:$H$19,"&lt;&gt;OK")&gt;0,"Revisar ticket",IF(I12&lt;&gt;1,"Ver primera línea",IF(M12&gt;0,"Exceso de cobro",IF(L12=0,"Cobrado",IF(K12&gt;0,"Cobro parcial","Pendiente"))))))</x:f>
        <x:v>Cobro parcial</x:v>
      </x:c>
    </x:row>
    <x:row r="13" ht="30" customHeight="1">
      <x:c r="A13" s="11" t="n">
        <x:v>46326</x:v>
      </x:c>
      <x:c r="B13" s="12" t="str">
        <x:v>V-003</x:v>
      </x:c>
      <x:c r="C13" s="10" t="str">
        <x:v>Agenda</x:v>
      </x:c>
      <x:c r="D13" s="13" t="n">
        <x:v>1</x:v>
      </x:c>
      <x:c r="E13" s="14" t="n">
        <x:v>12</x:v>
      </x:c>
      <x:c r="F13" s="14" t="n">
        <x:v>2</x:v>
      </x:c>
      <x:c r="G13" s="15" t="n">
        <x:f>IF(H13="OK",ROUND(D13*E13-F13,2),"")</x:f>
        <x:v>10</x:v>
      </x:c>
      <x:c r="H13" s="9" t="str">
        <x:f>IF(COUNTA(A13:F13)=0,"",IF(NOT(ISNUMBER(A13)),"Fecha no válida",IF(OR(A13&lt;DATE(2000,1,1),A13&gt;DATE(2099,12,31),A13&lt;&gt;INT(A13)),"Fecha no válida",IF(OR(B13="",B13&lt;&gt;TRIM(B13),ISNUMBER(SEARCH("~*",B13)),ISNUMBER(SEARCH("~?",B13)),ISNUMBER(SEARCH("~~",B13))),"Revisa número venta",IF(COUNTIFS($B$10:$B$19,B13,$A$10:$A$19,"&lt;&gt;"&amp;A13)&gt;0,"Fechas distintas ticket",IF(C13="","Falta producto",IF(OR(NOT(ISNUMBER(D13)),D13&lt;=0),"Cantidad no válida",IF(OR(ISBLANK(E13),NOT(ISNUMBER(E13)),E13&lt;0),"Precio no válido",IF(OR(ISBLANK(F13),NOT(ISNUMBER(F13)),F13&lt;0,F13&gt;ROUND(D13*E13,2)),"Descuento no válido","OK")))))))))</x:f>
        <x:v>OK</x:v>
      </x:c>
      <x:c r="I13" s="9" t="n">
        <x:f>IF(B13="",0,IF(AND(COUNTIFS($B$10:B13,B13)=1,COUNTIFS($B$10:$B$19,B13,$H$10:$H$19,"&lt;&gt;OK")=0),1,0))</x:f>
        <x:v>1</x:v>
      </x:c>
      <x:c r="J13" s="15" t="n">
        <x:f>IF(AND(I13=1,H13="OK",COUNTIFS($B$10:$B$19,B13,$H$10:$H$19,"&lt;&gt;OK")=0),SUMIFS($G$10:$G$19,$B$10:$B$19,B13),"")</x:f>
        <x:v>10</x:v>
      </x:c>
      <x:c r="K13" s="15" t="n">
        <x:f>IF(ISNUMBER(J13),SUMIFS('Ejemplo'!$D$25:$D$34,'Ejemplo'!$B$25:$B$34,B13,'Ejemplo'!$E$25:$E$34,"OK"),"")</x:f>
        <x:v>10</x:v>
      </x:c>
      <x:c r="L13" s="15" t="n">
        <x:f>IF(ISNUMBER(J13),MAX(ROUND(J13-K13,2),0),"")</x:f>
        <x:v>0</x:v>
      </x:c>
      <x:c r="M13" s="15" t="n">
        <x:f>IF(ISNUMBER(J13),MAX(ROUND(K13-J13,2),0),"")</x:f>
        <x:v>0</x:v>
      </x:c>
      <x:c r="N13" s="9" t="str">
        <x:f>IF(B13="","",IF(COUNTIFS($B$10:$B$19,B13,$H$10:$H$19,"&lt;&gt;OK")&gt;0,"Revisar ticket",IF(I13&lt;&gt;1,"Ver primera línea",IF(M13&gt;0,"Exceso de cobro",IF(L13=0,"Cobrado",IF(K13&gt;0,"Cobro parcial","Pendiente"))))))</x:f>
        <x:v>Cobrado</x:v>
      </x:c>
    </x:row>
    <x:row r="14" ht="30" customHeight="1">
      <x:c r="A14" s="11"/>
      <x:c r="B14" s="12"/>
      <x:c r="C14" s="10"/>
      <x:c r="D14" s="13"/>
      <x:c r="E14" s="14"/>
      <x:c r="F14" s="14"/>
      <x:c r="G14" s="15" t="str">
        <x:f>IF(H14="OK",ROUND(D14*E14-F14,2),"")</x:f>
      </x:c>
      <x:c r="H14" s="9" t="str">
        <x:f>IF(COUNTA(A14:F14)=0,"",IF(NOT(ISNUMBER(A14)),"Fecha no válida",IF(OR(A14&lt;DATE(2000,1,1),A14&gt;DATE(2099,12,31),A14&lt;&gt;INT(A14)),"Fecha no válida",IF(OR(B14="",B14&lt;&gt;TRIM(B14),ISNUMBER(SEARCH("~*",B14)),ISNUMBER(SEARCH("~?",B14)),ISNUMBER(SEARCH("~~",B14))),"Revisa número venta",IF(COUNTIFS($B$10:$B$19,B14,$A$10:$A$19,"&lt;&gt;"&amp;A14)&gt;0,"Fechas distintas ticket",IF(C14="","Falta producto",IF(OR(NOT(ISNUMBER(D14)),D14&lt;=0),"Cantidad no válida",IF(OR(ISBLANK(E14),NOT(ISNUMBER(E14)),E14&lt;0),"Precio no válido",IF(OR(ISBLANK(F14),NOT(ISNUMBER(F14)),F14&lt;0,F14&gt;ROUND(D14*E14,2)),"Descuento no válido","OK")))))))))</x:f>
      </x:c>
      <x:c r="I14" s="9" t="n">
        <x:f>IF(B14="",0,IF(AND(COUNTIFS($B$10:B14,B14)=1,COUNTIFS($B$10:$B$19,B14,$H$10:$H$19,"&lt;&gt;OK")=0),1,0))</x:f>
        <x:v>0</x:v>
      </x:c>
      <x:c r="J14" s="15" t="str">
        <x:f>IF(AND(I14=1,H14="OK",COUNTIFS($B$10:$B$19,B14,$H$10:$H$19,"&lt;&gt;OK")=0),SUMIFS($G$10:$G$19,$B$10:$B$19,B14),"")</x:f>
      </x:c>
      <x:c r="K14" s="15" t="str">
        <x:f>IF(ISNUMBER(J14),SUMIFS('Ejemplo'!$D$25:$D$34,'Ejemplo'!$B$25:$B$34,B14,'Ejemplo'!$E$25:$E$34,"OK"),"")</x:f>
      </x:c>
      <x:c r="L14" s="15" t="str">
        <x:f>IF(ISNUMBER(J14),MAX(ROUND(J14-K14,2),0),"")</x:f>
      </x:c>
      <x:c r="M14" s="15" t="str">
        <x:f>IF(ISNUMBER(J14),MAX(ROUND(K14-J14,2),0),"")</x:f>
      </x:c>
      <x:c r="N14" s="9" t="str">
        <x:f>IF(B14="","",IF(COUNTIFS($B$10:$B$19,B14,$H$10:$H$19,"&lt;&gt;OK")&gt;0,"Revisar ticket",IF(I14&lt;&gt;1,"Ver primera línea",IF(M14&gt;0,"Exceso de cobro",IF(L14=0,"Cobrado",IF(K14&gt;0,"Cobro parcial","Pendiente"))))))</x:f>
      </x:c>
    </x:row>
    <x:row r="15" ht="30" customHeight="1">
      <x:c r="A15" s="11"/>
      <x:c r="B15" s="12"/>
      <x:c r="C15" s="10"/>
      <x:c r="D15" s="13"/>
      <x:c r="E15" s="14"/>
      <x:c r="F15" s="14"/>
      <x:c r="G15" s="15" t="str">
        <x:f>IF(H15="OK",ROUND(D15*E15-F15,2),"")</x:f>
      </x:c>
      <x:c r="H15" s="9" t="str">
        <x:f>IF(COUNTA(A15:F15)=0,"",IF(NOT(ISNUMBER(A15)),"Fecha no válida",IF(OR(A15&lt;DATE(2000,1,1),A15&gt;DATE(2099,12,31),A15&lt;&gt;INT(A15)),"Fecha no válida",IF(OR(B15="",B15&lt;&gt;TRIM(B15),ISNUMBER(SEARCH("~*",B15)),ISNUMBER(SEARCH("~?",B15)),ISNUMBER(SEARCH("~~",B15))),"Revisa número venta",IF(COUNTIFS($B$10:$B$19,B15,$A$10:$A$19,"&lt;&gt;"&amp;A15)&gt;0,"Fechas distintas ticket",IF(C15="","Falta producto",IF(OR(NOT(ISNUMBER(D15)),D15&lt;=0),"Cantidad no válida",IF(OR(ISBLANK(E15),NOT(ISNUMBER(E15)),E15&lt;0),"Precio no válido",IF(OR(ISBLANK(F15),NOT(ISNUMBER(F15)),F15&lt;0,F15&gt;ROUND(D15*E15,2)),"Descuento no válido","OK")))))))))</x:f>
      </x:c>
      <x:c r="I15" s="9" t="n">
        <x:f>IF(B15="",0,IF(AND(COUNTIFS($B$10:B15,B15)=1,COUNTIFS($B$10:$B$19,B15,$H$10:$H$19,"&lt;&gt;OK")=0),1,0))</x:f>
        <x:v>0</x:v>
      </x:c>
      <x:c r="J15" s="15" t="str">
        <x:f>IF(AND(I15=1,H15="OK",COUNTIFS($B$10:$B$19,B15,$H$10:$H$19,"&lt;&gt;OK")=0),SUMIFS($G$10:$G$19,$B$10:$B$19,B15),"")</x:f>
      </x:c>
      <x:c r="K15" s="15" t="str">
        <x:f>IF(ISNUMBER(J15),SUMIFS('Ejemplo'!$D$25:$D$34,'Ejemplo'!$B$25:$B$34,B15,'Ejemplo'!$E$25:$E$34,"OK"),"")</x:f>
      </x:c>
      <x:c r="L15" s="15" t="str">
        <x:f>IF(ISNUMBER(J15),MAX(ROUND(J15-K15,2),0),"")</x:f>
      </x:c>
      <x:c r="M15" s="15" t="str">
        <x:f>IF(ISNUMBER(J15),MAX(ROUND(K15-J15,2),0),"")</x:f>
      </x:c>
      <x:c r="N15" s="9" t="str">
        <x:f>IF(B15="","",IF(COUNTIFS($B$10:$B$19,B15,$H$10:$H$19,"&lt;&gt;OK")&gt;0,"Revisar ticket",IF(I15&lt;&gt;1,"Ver primera línea",IF(M15&gt;0,"Exceso de cobro",IF(L15=0,"Cobrado",IF(K15&gt;0,"Cobro parcial","Pendiente"))))))</x:f>
      </x:c>
    </x:row>
    <x:row r="16" ht="30" customHeight="1">
      <x:c r="A16" s="11"/>
      <x:c r="B16" s="12"/>
      <x:c r="C16" s="10"/>
      <x:c r="D16" s="13"/>
      <x:c r="E16" s="14"/>
      <x:c r="F16" s="14"/>
      <x:c r="G16" s="15" t="str">
        <x:f>IF(H16="OK",ROUND(D16*E16-F16,2),"")</x:f>
      </x:c>
      <x:c r="H16" s="9" t="str">
        <x:f>IF(COUNTA(A16:F16)=0,"",IF(NOT(ISNUMBER(A16)),"Fecha no válida",IF(OR(A16&lt;DATE(2000,1,1),A16&gt;DATE(2099,12,31),A16&lt;&gt;INT(A16)),"Fecha no válida",IF(OR(B16="",B16&lt;&gt;TRIM(B16),ISNUMBER(SEARCH("~*",B16)),ISNUMBER(SEARCH("~?",B16)),ISNUMBER(SEARCH("~~",B16))),"Revisa número venta",IF(COUNTIFS($B$10:$B$19,B16,$A$10:$A$19,"&lt;&gt;"&amp;A16)&gt;0,"Fechas distintas ticket",IF(C16="","Falta producto",IF(OR(NOT(ISNUMBER(D16)),D16&lt;=0),"Cantidad no válida",IF(OR(ISBLANK(E16),NOT(ISNUMBER(E16)),E16&lt;0),"Precio no válido",IF(OR(ISBLANK(F16),NOT(ISNUMBER(F16)),F16&lt;0,F16&gt;ROUND(D16*E16,2)),"Descuento no válido","OK")))))))))</x:f>
      </x:c>
      <x:c r="I16" s="9" t="n">
        <x:f>IF(B16="",0,IF(AND(COUNTIFS($B$10:B16,B16)=1,COUNTIFS($B$10:$B$19,B16,$H$10:$H$19,"&lt;&gt;OK")=0),1,0))</x:f>
        <x:v>0</x:v>
      </x:c>
      <x:c r="J16" s="15" t="str">
        <x:f>IF(AND(I16=1,H16="OK",COUNTIFS($B$10:$B$19,B16,$H$10:$H$19,"&lt;&gt;OK")=0),SUMIFS($G$10:$G$19,$B$10:$B$19,B16),"")</x:f>
      </x:c>
      <x:c r="K16" s="15" t="str">
        <x:f>IF(ISNUMBER(J16),SUMIFS('Ejemplo'!$D$25:$D$34,'Ejemplo'!$B$25:$B$34,B16,'Ejemplo'!$E$25:$E$34,"OK"),"")</x:f>
      </x:c>
      <x:c r="L16" s="15" t="str">
        <x:f>IF(ISNUMBER(J16),MAX(ROUND(J16-K16,2),0),"")</x:f>
      </x:c>
      <x:c r="M16" s="15" t="str">
        <x:f>IF(ISNUMBER(J16),MAX(ROUND(K16-J16,2),0),"")</x:f>
      </x:c>
      <x:c r="N16" s="9" t="str">
        <x:f>IF(B16="","",IF(COUNTIFS($B$10:$B$19,B16,$H$10:$H$19,"&lt;&gt;OK")&gt;0,"Revisar ticket",IF(I16&lt;&gt;1,"Ver primera línea",IF(M16&gt;0,"Exceso de cobro",IF(L16=0,"Cobrado",IF(K16&gt;0,"Cobro parcial","Pendiente"))))))</x:f>
      </x:c>
    </x:row>
    <x:row r="17" ht="30" customHeight="1">
      <x:c r="A17" s="11"/>
      <x:c r="B17" s="12"/>
      <x:c r="C17" s="10"/>
      <x:c r="D17" s="13"/>
      <x:c r="E17" s="14"/>
      <x:c r="F17" s="14"/>
      <x:c r="G17" s="15" t="str">
        <x:f>IF(H17="OK",ROUND(D17*E17-F17,2),"")</x:f>
      </x:c>
      <x:c r="H17" s="9" t="str">
        <x:f>IF(COUNTA(A17:F17)=0,"",IF(NOT(ISNUMBER(A17)),"Fecha no válida",IF(OR(A17&lt;DATE(2000,1,1),A17&gt;DATE(2099,12,31),A17&lt;&gt;INT(A17)),"Fecha no válida",IF(OR(B17="",B17&lt;&gt;TRIM(B17),ISNUMBER(SEARCH("~*",B17)),ISNUMBER(SEARCH("~?",B17)),ISNUMBER(SEARCH("~~",B17))),"Revisa número venta",IF(COUNTIFS($B$10:$B$19,B17,$A$10:$A$19,"&lt;&gt;"&amp;A17)&gt;0,"Fechas distintas ticket",IF(C17="","Falta producto",IF(OR(NOT(ISNUMBER(D17)),D17&lt;=0),"Cantidad no válida",IF(OR(ISBLANK(E17),NOT(ISNUMBER(E17)),E17&lt;0),"Precio no válido",IF(OR(ISBLANK(F17),NOT(ISNUMBER(F17)),F17&lt;0,F17&gt;ROUND(D17*E17,2)),"Descuento no válido","OK")))))))))</x:f>
      </x:c>
      <x:c r="I17" s="9" t="n">
        <x:f>IF(B17="",0,IF(AND(COUNTIFS($B$10:B17,B17)=1,COUNTIFS($B$10:$B$19,B17,$H$10:$H$19,"&lt;&gt;OK")=0),1,0))</x:f>
        <x:v>0</x:v>
      </x:c>
      <x:c r="J17" s="15" t="str">
        <x:f>IF(AND(I17=1,H17="OK",COUNTIFS($B$10:$B$19,B17,$H$10:$H$19,"&lt;&gt;OK")=0),SUMIFS($G$10:$G$19,$B$10:$B$19,B17),"")</x:f>
      </x:c>
      <x:c r="K17" s="15" t="str">
        <x:f>IF(ISNUMBER(J17),SUMIFS('Ejemplo'!$D$25:$D$34,'Ejemplo'!$B$25:$B$34,B17,'Ejemplo'!$E$25:$E$34,"OK"),"")</x:f>
      </x:c>
      <x:c r="L17" s="15" t="str">
        <x:f>IF(ISNUMBER(J17),MAX(ROUND(J17-K17,2),0),"")</x:f>
      </x:c>
      <x:c r="M17" s="15" t="str">
        <x:f>IF(ISNUMBER(J17),MAX(ROUND(K17-J17,2),0),"")</x:f>
      </x:c>
      <x:c r="N17" s="9" t="str">
        <x:f>IF(B17="","",IF(COUNTIFS($B$10:$B$19,B17,$H$10:$H$19,"&lt;&gt;OK")&gt;0,"Revisar ticket",IF(I17&lt;&gt;1,"Ver primera línea",IF(M17&gt;0,"Exceso de cobro",IF(L17=0,"Cobrado",IF(K17&gt;0,"Cobro parcial","Pendiente"))))))</x:f>
      </x:c>
    </x:row>
    <x:row r="18" ht="30" customHeight="1">
      <x:c r="A18" s="11"/>
      <x:c r="B18" s="12"/>
      <x:c r="C18" s="10"/>
      <x:c r="D18" s="13"/>
      <x:c r="E18" s="14"/>
      <x:c r="F18" s="14"/>
      <x:c r="G18" s="15" t="str">
        <x:f>IF(H18="OK",ROUND(D18*E18-F18,2),"")</x:f>
      </x:c>
      <x:c r="H18" s="9" t="str">
        <x:f>IF(COUNTA(A18:F18)=0,"",IF(NOT(ISNUMBER(A18)),"Fecha no válida",IF(OR(A18&lt;DATE(2000,1,1),A18&gt;DATE(2099,12,31),A18&lt;&gt;INT(A18)),"Fecha no válida",IF(OR(B18="",B18&lt;&gt;TRIM(B18),ISNUMBER(SEARCH("~*",B18)),ISNUMBER(SEARCH("~?",B18)),ISNUMBER(SEARCH("~~",B18))),"Revisa número venta",IF(COUNTIFS($B$10:$B$19,B18,$A$10:$A$19,"&lt;&gt;"&amp;A18)&gt;0,"Fechas distintas ticket",IF(C18="","Falta producto",IF(OR(NOT(ISNUMBER(D18)),D18&lt;=0),"Cantidad no válida",IF(OR(ISBLANK(E18),NOT(ISNUMBER(E18)),E18&lt;0),"Precio no válido",IF(OR(ISBLANK(F18),NOT(ISNUMBER(F18)),F18&lt;0,F18&gt;ROUND(D18*E18,2)),"Descuento no válido","OK")))))))))</x:f>
      </x:c>
      <x:c r="I18" s="9" t="n">
        <x:f>IF(B18="",0,IF(AND(COUNTIFS($B$10:B18,B18)=1,COUNTIFS($B$10:$B$19,B18,$H$10:$H$19,"&lt;&gt;OK")=0),1,0))</x:f>
        <x:v>0</x:v>
      </x:c>
      <x:c r="J18" s="15" t="str">
        <x:f>IF(AND(I18=1,H18="OK",COUNTIFS($B$10:$B$19,B18,$H$10:$H$19,"&lt;&gt;OK")=0),SUMIFS($G$10:$G$19,$B$10:$B$19,B18),"")</x:f>
      </x:c>
      <x:c r="K18" s="15" t="str">
        <x:f>IF(ISNUMBER(J18),SUMIFS('Ejemplo'!$D$25:$D$34,'Ejemplo'!$B$25:$B$34,B18,'Ejemplo'!$E$25:$E$34,"OK"),"")</x:f>
      </x:c>
      <x:c r="L18" s="15" t="str">
        <x:f>IF(ISNUMBER(J18),MAX(ROUND(J18-K18,2),0),"")</x:f>
      </x:c>
      <x:c r="M18" s="15" t="str">
        <x:f>IF(ISNUMBER(J18),MAX(ROUND(K18-J18,2),0),"")</x:f>
      </x:c>
      <x:c r="N18" s="9" t="str">
        <x:f>IF(B18="","",IF(COUNTIFS($B$10:$B$19,B18,$H$10:$H$19,"&lt;&gt;OK")&gt;0,"Revisar ticket",IF(I18&lt;&gt;1,"Ver primera línea",IF(M18&gt;0,"Exceso de cobro",IF(L18=0,"Cobrado",IF(K18&gt;0,"Cobro parcial","Pendiente"))))))</x:f>
      </x:c>
    </x:row>
    <x:row r="19" ht="30" customHeight="1">
      <x:c r="A19" s="11"/>
      <x:c r="B19" s="12"/>
      <x:c r="C19" s="10"/>
      <x:c r="D19" s="13"/>
      <x:c r="E19" s="14"/>
      <x:c r="F19" s="14"/>
      <x:c r="G19" s="15" t="str">
        <x:f>IF(H19="OK",ROUND(D19*E19-F19,2),"")</x:f>
      </x:c>
      <x:c r="H19" s="9" t="str">
        <x:f>IF(COUNTA(A19:F19)=0,"",IF(NOT(ISNUMBER(A19)),"Fecha no válida",IF(OR(A19&lt;DATE(2000,1,1),A19&gt;DATE(2099,12,31),A19&lt;&gt;INT(A19)),"Fecha no válida",IF(OR(B19="",B19&lt;&gt;TRIM(B19),ISNUMBER(SEARCH("~*",B19)),ISNUMBER(SEARCH("~?",B19)),ISNUMBER(SEARCH("~~",B19))),"Revisa número venta",IF(COUNTIFS($B$10:$B$19,B19,$A$10:$A$19,"&lt;&gt;"&amp;A19)&gt;0,"Fechas distintas ticket",IF(C19="","Falta producto",IF(OR(NOT(ISNUMBER(D19)),D19&lt;=0),"Cantidad no válida",IF(OR(ISBLANK(E19),NOT(ISNUMBER(E19)),E19&lt;0),"Precio no válido",IF(OR(ISBLANK(F19),NOT(ISNUMBER(F19)),F19&lt;0,F19&gt;ROUND(D19*E19,2)),"Descuento no válido","OK")))))))))</x:f>
      </x:c>
      <x:c r="I19" s="9" t="n">
        <x:f>IF(B19="",0,IF(AND(COUNTIFS($B$10:B19,B19)=1,COUNTIFS($B$10:$B$19,B19,$H$10:$H$19,"&lt;&gt;OK")=0),1,0))</x:f>
        <x:v>0</x:v>
      </x:c>
      <x:c r="J19" s="15" t="str">
        <x:f>IF(AND(I19=1,H19="OK",COUNTIFS($B$10:$B$19,B19,$H$10:$H$19,"&lt;&gt;OK")=0),SUMIFS($G$10:$G$19,$B$10:$B$19,B19),"")</x:f>
      </x:c>
      <x:c r="K19" s="15" t="str">
        <x:f>IF(ISNUMBER(J19),SUMIFS('Ejemplo'!$D$25:$D$34,'Ejemplo'!$B$25:$B$34,B19,'Ejemplo'!$E$25:$E$34,"OK"),"")</x:f>
      </x:c>
      <x:c r="L19" s="15" t="str">
        <x:f>IF(ISNUMBER(J19),MAX(ROUND(J19-K19,2),0),"")</x:f>
      </x:c>
      <x:c r="M19" s="15" t="str">
        <x:f>IF(ISNUMBER(J19),MAX(ROUND(K19-J19,2),0),"")</x:f>
      </x:c>
      <x:c r="N19" s="9" t="str">
        <x:f>IF(B19="","",IF(COUNTIFS($B$10:$B$19,B19,$H$10:$H$19,"&lt;&gt;OK")&gt;0,"Revisar ticket",IF(I19&lt;&gt;1,"Ver primera línea",IF(M19&gt;0,"Exceso de cobro",IF(L19=0,"Cobrado",IF(K19&gt;0,"Cobro parcial","Pendiente"))))))</x:f>
      </x:c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>
      <x:c r="A21" s="2" t="str">
        <x:v>Resultado: ventas 41,00; cobros 31,00; pendiente 10,00; tres tickets (cuatro productos).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>
      <x:c r="A22" s="2" t="str">
        <x:v>Prueba: cambia D26 de 6 a 16. V-002 pasa a Cobrado, pendiente 0,00. Deshaz el cambio.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38" customHeight="1">
      <x:c r="A24" s="7" t="str">
        <x:v>Fecha cobro</x:v>
      </x:c>
      <x:c r="B24" s="7" t="str">
        <x:v>Nº venta</x:v>
      </x:c>
      <x:c r="C24" s="7" t="str">
        <x:v>Forma de pago</x:v>
      </x:c>
      <x:c r="D24" s="7" t="str">
        <x:v>Importe cobrado</x:v>
      </x:c>
      <x:c r="E24" s="7" t="str">
        <x:v>Revisión de datos</x:v>
      </x:c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30" customHeight="1">
      <x:c r="A25" s="11" t="n">
        <x:v>46315</x:v>
      </x:c>
      <x:c r="B25" s="12" t="str">
        <x:v>V-001</x:v>
      </x:c>
      <x:c r="C25" s="8" t="str">
        <x:v>Tarjeta</x:v>
      </x:c>
      <x:c r="D25" s="14" t="n">
        <x:v>15</x:v>
      </x:c>
      <x:c r="E25" s="9" t="str">
        <x:f>IF(COUNTA(A25:D25)=0,"",IF(NOT(ISNUMBER(A25)),"Fecha no válida",IF(OR(A25&lt;DATE(2000,1,1),A25&gt;DATE(2099,12,31),A25&lt;&gt;INT(A25)),"Fecha no válida",IF(OR(B25="",B25&lt;&gt;TRIM(B25),ISNUMBER(SEARCH("~*",B25)),ISNUMBER(SEARCH("~?",B25)),ISNUMBER(SEARCH("~~",B25))),"Revisa número venta",IF(COUNTIFS('Ejemplo'!$B$10:$B$19,B25)=0,"Venta no encontrada",IF(COUNTIFS('Ejemplo'!$B$10:$B$19,B25,'Ejemplo'!$H$10:$H$19,"&lt;&gt;OK")&gt;0,"Revisar venta",IF(A25&lt;SUMIFS('Ejemplo'!$A$10:$A$19,'Ejemplo'!$B$10:$B$19,B25,'Ejemplo'!$I$10:$I$19,1),"Cobro anterior venta",IF(AND(C25&lt;&gt;"Efectivo",C25&lt;&gt;"Tarjeta",C25&lt;&gt;"Transferencia",C25&lt;&gt;"Otro"),"Elige forma de pago",IF(OR(NOT(ISNUMBER(D25)),D25&lt;=0),"Importe no válido","OK")))))))))</x:f>
        <x:v>OK</x:v>
      </x:c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30" customHeight="1">
      <x:c r="A26" s="11" t="n">
        <x:v>46316</x:v>
      </x:c>
      <x:c r="B26" s="12" t="str">
        <x:v>V-002</x:v>
      </x:c>
      <x:c r="C26" s="8" t="str">
        <x:v>Efectivo</x:v>
      </x:c>
      <x:c r="D26" s="14" t="n">
        <x:v>6</x:v>
      </x:c>
      <x:c r="E26" s="9" t="str">
        <x:f>IF(COUNTA(A26:D26)=0,"",IF(NOT(ISNUMBER(A26)),"Fecha no válida",IF(OR(A26&lt;DATE(2000,1,1),A26&gt;DATE(2099,12,31),A26&lt;&gt;INT(A26)),"Fecha no válida",IF(OR(B26="",B26&lt;&gt;TRIM(B26),ISNUMBER(SEARCH("~*",B26)),ISNUMBER(SEARCH("~?",B26)),ISNUMBER(SEARCH("~~",B26))),"Revisa número venta",IF(COUNTIFS('Ejemplo'!$B$10:$B$19,B26)=0,"Venta no encontrada",IF(COUNTIFS('Ejemplo'!$B$10:$B$19,B26,'Ejemplo'!$H$10:$H$19,"&lt;&gt;OK")&gt;0,"Revisar venta",IF(A26&lt;SUMIFS('Ejemplo'!$A$10:$A$19,'Ejemplo'!$B$10:$B$19,B26,'Ejemplo'!$I$10:$I$19,1),"Cobro anterior venta",IF(AND(C26&lt;&gt;"Efectivo",C26&lt;&gt;"Tarjeta",C26&lt;&gt;"Transferencia",C26&lt;&gt;"Otro"),"Elige forma de pago",IF(OR(NOT(ISNUMBER(D26)),D26&lt;=0),"Importe no válido","OK")))))))))</x:f>
        <x:v>OK</x:v>
      </x:c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30" customHeight="1">
      <x:c r="A27" s="11" t="n">
        <x:v>46328</x:v>
      </x:c>
      <x:c r="B27" s="12" t="str">
        <x:v>V-003</x:v>
      </x:c>
      <x:c r="C27" s="8" t="str">
        <x:v>Transferencia</x:v>
      </x:c>
      <x:c r="D27" s="14" t="n">
        <x:v>10</x:v>
      </x:c>
      <x:c r="E27" s="9" t="str">
        <x:f>IF(COUNTA(A27:D27)=0,"",IF(NOT(ISNUMBER(A27)),"Fecha no válida",IF(OR(A27&lt;DATE(2000,1,1),A27&gt;DATE(2099,12,31),A27&lt;&gt;INT(A27)),"Fecha no válida",IF(OR(B27="",B27&lt;&gt;TRIM(B27),ISNUMBER(SEARCH("~*",B27)),ISNUMBER(SEARCH("~?",B27)),ISNUMBER(SEARCH("~~",B27))),"Revisa número venta",IF(COUNTIFS('Ejemplo'!$B$10:$B$19,B27)=0,"Venta no encontrada",IF(COUNTIFS('Ejemplo'!$B$10:$B$19,B27,'Ejemplo'!$H$10:$H$19,"&lt;&gt;OK")&gt;0,"Revisar venta",IF(A27&lt;SUMIFS('Ejemplo'!$A$10:$A$19,'Ejemplo'!$B$10:$B$19,B27,'Ejemplo'!$I$10:$I$19,1),"Cobro anterior venta",IF(AND(C27&lt;&gt;"Efectivo",C27&lt;&gt;"Tarjeta",C27&lt;&gt;"Transferencia",C27&lt;&gt;"Otro"),"Elige forma de pago",IF(OR(NOT(ISNUMBER(D27)),D27&lt;=0),"Importe no válido","OK")))))))))</x:f>
        <x:v>OK</x:v>
      </x:c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30" customHeight="1">
      <x:c r="A28" s="11"/>
      <x:c r="B28" s="12"/>
      <x:c r="C28" s="8"/>
      <x:c r="D28" s="14"/>
      <x:c r="E28" s="9" t="str">
        <x:f>IF(COUNTA(A28:D28)=0,"",IF(NOT(ISNUMBER(A28)),"Fecha no válida",IF(OR(A28&lt;DATE(2000,1,1),A28&gt;DATE(2099,12,31),A28&lt;&gt;INT(A28)),"Fecha no válida",IF(OR(B28="",B28&lt;&gt;TRIM(B28),ISNUMBER(SEARCH("~*",B28)),ISNUMBER(SEARCH("~?",B28)),ISNUMBER(SEARCH("~~",B28))),"Revisa número venta",IF(COUNTIFS('Ejemplo'!$B$10:$B$19,B28)=0,"Venta no encontrada",IF(COUNTIFS('Ejemplo'!$B$10:$B$19,B28,'Ejemplo'!$H$10:$H$19,"&lt;&gt;OK")&gt;0,"Revisar venta",IF(A28&lt;SUMIFS('Ejemplo'!$A$10:$A$19,'Ejemplo'!$B$10:$B$19,B28,'Ejemplo'!$I$10:$I$19,1),"Cobro anterior venta",IF(AND(C28&lt;&gt;"Efectivo",C28&lt;&gt;"Tarjeta",C28&lt;&gt;"Transferencia",C28&lt;&gt;"Otro"),"Elige forma de pago",IF(OR(NOT(ISNUMBER(D28)),D28&lt;=0),"Importe no válido","OK")))))))))</x:f>
      </x:c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30" customHeight="1">
      <x:c r="A29" s="11"/>
      <x:c r="B29" s="12"/>
      <x:c r="C29" s="8"/>
      <x:c r="D29" s="14"/>
      <x:c r="E29" s="9" t="str">
        <x:f>IF(COUNTA(A29:D29)=0,"",IF(NOT(ISNUMBER(A29)),"Fecha no válida",IF(OR(A29&lt;DATE(2000,1,1),A29&gt;DATE(2099,12,31),A29&lt;&gt;INT(A29)),"Fecha no válida",IF(OR(B29="",B29&lt;&gt;TRIM(B29),ISNUMBER(SEARCH("~*",B29)),ISNUMBER(SEARCH("~?",B29)),ISNUMBER(SEARCH("~~",B29))),"Revisa número venta",IF(COUNTIFS('Ejemplo'!$B$10:$B$19,B29)=0,"Venta no encontrada",IF(COUNTIFS('Ejemplo'!$B$10:$B$19,B29,'Ejemplo'!$H$10:$H$19,"&lt;&gt;OK")&gt;0,"Revisar venta",IF(A29&lt;SUMIFS('Ejemplo'!$A$10:$A$19,'Ejemplo'!$B$10:$B$19,B29,'Ejemplo'!$I$10:$I$19,1),"Cobro anterior venta",IF(AND(C29&lt;&gt;"Efectivo",C29&lt;&gt;"Tarjeta",C29&lt;&gt;"Transferencia",C29&lt;&gt;"Otro"),"Elige forma de pago",IF(OR(NOT(ISNUMBER(D29)),D29&lt;=0),"Importe no válido","OK")))))))))</x:f>
      </x:c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30" customHeight="1">
      <x:c r="A30" s="11"/>
      <x:c r="B30" s="12"/>
      <x:c r="C30" s="8"/>
      <x:c r="D30" s="14"/>
      <x:c r="E30" s="9" t="str">
        <x:f>IF(COUNTA(A30:D30)=0,"",IF(NOT(ISNUMBER(A30)),"Fecha no válida",IF(OR(A30&lt;DATE(2000,1,1),A30&gt;DATE(2099,12,31),A30&lt;&gt;INT(A30)),"Fecha no válida",IF(OR(B30="",B30&lt;&gt;TRIM(B30),ISNUMBER(SEARCH("~*",B30)),ISNUMBER(SEARCH("~?",B30)),ISNUMBER(SEARCH("~~",B30))),"Revisa número venta",IF(COUNTIFS('Ejemplo'!$B$10:$B$19,B30)=0,"Venta no encontrada",IF(COUNTIFS('Ejemplo'!$B$10:$B$19,B30,'Ejemplo'!$H$10:$H$19,"&lt;&gt;OK")&gt;0,"Revisar venta",IF(A30&lt;SUMIFS('Ejemplo'!$A$10:$A$19,'Ejemplo'!$B$10:$B$19,B30,'Ejemplo'!$I$10:$I$19,1),"Cobro anterior venta",IF(AND(C30&lt;&gt;"Efectivo",C30&lt;&gt;"Tarjeta",C30&lt;&gt;"Transferencia",C30&lt;&gt;"Otro"),"Elige forma de pago",IF(OR(NOT(ISNUMBER(D30)),D30&lt;=0),"Importe no válido","OK")))))))))</x:f>
      </x:c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30" customHeight="1">
      <x:c r="A31" s="11"/>
      <x:c r="B31" s="12"/>
      <x:c r="C31" s="8"/>
      <x:c r="D31" s="14"/>
      <x:c r="E31" s="9" t="str">
        <x:f>IF(COUNTA(A31:D31)=0,"",IF(NOT(ISNUMBER(A31)),"Fecha no válida",IF(OR(A31&lt;DATE(2000,1,1),A31&gt;DATE(2099,12,31),A31&lt;&gt;INT(A31)),"Fecha no válida",IF(OR(B31="",B31&lt;&gt;TRIM(B31),ISNUMBER(SEARCH("~*",B31)),ISNUMBER(SEARCH("~?",B31)),ISNUMBER(SEARCH("~~",B31))),"Revisa número venta",IF(COUNTIFS('Ejemplo'!$B$10:$B$19,B31)=0,"Venta no encontrada",IF(COUNTIFS('Ejemplo'!$B$10:$B$19,B31,'Ejemplo'!$H$10:$H$19,"&lt;&gt;OK")&gt;0,"Revisar venta",IF(A31&lt;SUMIFS('Ejemplo'!$A$10:$A$19,'Ejemplo'!$B$10:$B$19,B31,'Ejemplo'!$I$10:$I$19,1),"Cobro anterior venta",IF(AND(C31&lt;&gt;"Efectivo",C31&lt;&gt;"Tarjeta",C31&lt;&gt;"Transferencia",C31&lt;&gt;"Otro"),"Elige forma de pago",IF(OR(NOT(ISNUMBER(D31)),D31&lt;=0),"Importe no válido","OK")))))))))</x:f>
      </x:c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30" customHeight="1">
      <x:c r="A32" s="11"/>
      <x:c r="B32" s="12"/>
      <x:c r="C32" s="8"/>
      <x:c r="D32" s="14"/>
      <x:c r="E32" s="9" t="str">
        <x:f>IF(COUNTA(A32:D32)=0,"",IF(NOT(ISNUMBER(A32)),"Fecha no válida",IF(OR(A32&lt;DATE(2000,1,1),A32&gt;DATE(2099,12,31),A32&lt;&gt;INT(A32)),"Fecha no válida",IF(OR(B32="",B32&lt;&gt;TRIM(B32),ISNUMBER(SEARCH("~*",B32)),ISNUMBER(SEARCH("~?",B32)),ISNUMBER(SEARCH("~~",B32))),"Revisa número venta",IF(COUNTIFS('Ejemplo'!$B$10:$B$19,B32)=0,"Venta no encontrada",IF(COUNTIFS('Ejemplo'!$B$10:$B$19,B32,'Ejemplo'!$H$10:$H$19,"&lt;&gt;OK")&gt;0,"Revisar venta",IF(A32&lt;SUMIFS('Ejemplo'!$A$10:$A$19,'Ejemplo'!$B$10:$B$19,B32,'Ejemplo'!$I$10:$I$19,1),"Cobro anterior venta",IF(AND(C32&lt;&gt;"Efectivo",C32&lt;&gt;"Tarjeta",C32&lt;&gt;"Transferencia",C32&lt;&gt;"Otro"),"Elige forma de pago",IF(OR(NOT(ISNUMBER(D32)),D32&lt;=0),"Importe no válido","OK")))))))))</x:f>
      </x:c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30" customHeight="1">
      <x:c r="A33" s="11"/>
      <x:c r="B33" s="12"/>
      <x:c r="C33" s="8"/>
      <x:c r="D33" s="14"/>
      <x:c r="E33" s="9" t="str">
        <x:f>IF(COUNTA(A33:D33)=0,"",IF(NOT(ISNUMBER(A33)),"Fecha no válida",IF(OR(A33&lt;DATE(2000,1,1),A33&gt;DATE(2099,12,31),A33&lt;&gt;INT(A33)),"Fecha no válida",IF(OR(B33="",B33&lt;&gt;TRIM(B33),ISNUMBER(SEARCH("~*",B33)),ISNUMBER(SEARCH("~?",B33)),ISNUMBER(SEARCH("~~",B33))),"Revisa número venta",IF(COUNTIFS('Ejemplo'!$B$10:$B$19,B33)=0,"Venta no encontrada",IF(COUNTIFS('Ejemplo'!$B$10:$B$19,B33,'Ejemplo'!$H$10:$H$19,"&lt;&gt;OK")&gt;0,"Revisar venta",IF(A33&lt;SUMIFS('Ejemplo'!$A$10:$A$19,'Ejemplo'!$B$10:$B$19,B33,'Ejemplo'!$I$10:$I$19,1),"Cobro anterior venta",IF(AND(C33&lt;&gt;"Efectivo",C33&lt;&gt;"Tarjeta",C33&lt;&gt;"Transferencia",C33&lt;&gt;"Otro"),"Elige forma de pago",IF(OR(NOT(ISNUMBER(D33)),D33&lt;=0),"Importe no válido","OK")))))))))</x:f>
      </x:c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30" customHeight="1">
      <x:c r="A34" s="11"/>
      <x:c r="B34" s="12"/>
      <x:c r="C34" s="8"/>
      <x:c r="D34" s="14"/>
      <x:c r="E34" s="9" t="str">
        <x:f>IF(COUNTA(A34:D34)=0,"",IF(NOT(ISNUMBER(A34)),"Fecha no válida",IF(OR(A34&lt;DATE(2000,1,1),A34&gt;DATE(2099,12,31),A34&lt;&gt;INT(A34)),"Fecha no válida",IF(OR(B34="",B34&lt;&gt;TRIM(B34),ISNUMBER(SEARCH("~*",B34)),ISNUMBER(SEARCH("~?",B34)),ISNUMBER(SEARCH("~~",B34))),"Revisa número venta",IF(COUNTIFS('Ejemplo'!$B$10:$B$19,B34)=0,"Venta no encontrada",IF(COUNTIFS('Ejemplo'!$B$10:$B$19,B34,'Ejemplo'!$H$10:$H$19,"&lt;&gt;OK")&gt;0,"Revisar venta",IF(A34&lt;SUMIFS('Ejemplo'!$A$10:$A$19,'Ejemplo'!$B$10:$B$19,B34,'Ejemplo'!$I$10:$I$19,1),"Cobro anterior venta",IF(AND(C34&lt;&gt;"Efectivo",C34&lt;&gt;"Tarjeta",C34&lt;&gt;"Transferencia",C34&lt;&gt;"Otro"),"Elige forma de pago",IF(OR(NOT(ISNUMBER(D34)),D34&lt;=0),"Importe no válido","OK")))))))))</x:f>
      </x:c>
      <x:c r="F34" s="2"/>
      <x:c r="G34" s="2"/>
      <x:c r="H34" s="2"/>
      <x:c r="I34" s="2"/>
      <x:c r="J34" s="2"/>
      <x:c r="K34" s="2"/>
      <x:c r="L34" s="2"/>
      <x:c r="M34" s="2"/>
      <x:c r="N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conditionalFormatting sqref="H10:H19">
    <x:cfRule type="expression" dxfId="3" priority="1">
      <x:formula>AND($H10&lt;&gt;"",$H10&lt;&gt;"OK")</x:formula>
    </x:cfRule>
  </x:conditionalFormatting>
  <x:conditionalFormatting sqref="M10:M19">
    <x:cfRule type="cellIs" dxfId="4" priority="2" operator="greaterThan">
      <x:formula>0</x:formula>
    </x:cfRule>
  </x:conditionalFormatting>
  <x:conditionalFormatting sqref="E25:E34">
    <x:cfRule type="expression" dxfId="5" priority="3">
      <x:formula>AND($E25&lt;&gt;"",$E25&lt;&gt;"OK")</x:formula>
    </x:cfRule>
  </x:conditionalFormatting>
  <x:dataValidations count="6">
    <x:dataValidation type="date" errorStyle="stop" operator="between" showErrorMessage="1" errorTitle="Revisa el dato" error="Introduce una fecha entre 2000 y 2099." sqref="A10:A19">
      <x:formula1>DATE(2000,1,1)</x:formula1>
      <x:formula2>DATE(2099,12,31)</x:formula2>
    </x:dataValidation>
    <x:dataValidation type="decimal" errorStyle="stop" operator="greaterThan" showErrorMessage="1" errorTitle="Revisa el dato" error="Cantidad mayor que cero." sqref="D10:D19">
      <x:formula1>0</x:formula1>
    </x:dataValidation>
    <x:dataValidation type="decimal" errorStyle="stop" operator="greaterThanOrEqual" showErrorMessage="1" errorTitle="Revisa el dato" error="Importe positivo o cero." sqref="E10:F19">
      <x:formula1>0</x:formula1>
    </x:dataValidation>
    <x:dataValidation type="date" errorStyle="stop" operator="between" showErrorMessage="1" errorTitle="Revisa el dato" error="Introduce una fecha entre 2000 y 2099." sqref="A25:A34">
      <x:formula1>DATE(2000,1,1)</x:formula1>
      <x:formula2>DATE(2099,12,31)</x:formula2>
    </x:dataValidation>
    <x:dataValidation type="list" errorStyle="stop" showErrorMessage="1" errorTitle="Revisa el dato" error="Selecciona una forma de pago." sqref="C25:C34">
      <x:formula1>"Efectivo,Tarjeta,Transferencia,Otro"</x:formula1>
    </x:dataValidation>
    <x:dataValidation type="decimal" errorStyle="stop" operator="greaterThan" showErrorMessage="1" errorTitle="Revisa el dato" error="Importe cobrado mayor que cero." sqref="D25:D34">
      <x:formula1>0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b115780b816744ad"/>
    <x:tablePart xmlns:r="http://schemas.openxmlformats.org/officeDocument/2006/relationships" r:id="Rf55b602f4e054413"/>
  </x:tableParts>
</x:worksheet>
</file>

<file path=xl/worksheets/sheet5.xml><?xml version="1.0" encoding="utf-8"?>
<x:worksheet xmlns:x="http://schemas.openxmlformats.org/spreadsheetml/2006/main">
  <x:sheetPr>
    <x:tabColor rgb="FF08754B"/>
  </x:sheetPr>
  <x:sheetViews>
    <x:sheetView showGridLines="0" workbookViewId="0"/>
  </x:sheetViews>
  <x:sheetFormatPr defaultRowHeight="15"/>
  <x:cols>
    <x:col min="1" max="1" width="120" hidden="0" customWidth="1"/>
    <x:col min="2" max="2" width="20" hidden="0" customWidth="1"/>
    <x:col min="3" max="3" width="29" hidden="0" customWidth="1"/>
    <x:col min="4" max="4" width="14" hidden="0" customWidth="1"/>
    <x:col min="5" max="5" width="16" hidden="0" customWidth="1"/>
    <x:col min="6" max="6" width="18" hidden="0" customWidth="1"/>
    <x:col min="7" max="7" width="16" hidden="0" customWidth="1"/>
    <x:col min="8" max="8" width="31" hidden="0" customWidth="1"/>
    <x:col min="9" max="9" width="14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23" hidden="0" customWidth="1"/>
  </x:cols>
  <x:sheetData>
    <x:row r="1">
      <x:c r="A1" s="2"/>
    </x:row>
    <x:row r="2">
      <x:c r="A2" s="3" t="str">
        <x:v>Cómo utilizar el control de ventas</x:v>
      </x:c>
    </x:row>
    <x:row r="3">
      <x:c r="A3" s="2" t="str">
        <x:v>Amarillo: editable. Gris: fórmulas. Importes en una única moneda, con dos decimales.</x:v>
      </x:c>
    </x:row>
    <x:row r="4" ht="38" customHeight="1">
      <x:c r="A4" s="18" t="str">
        <x:v>1. Resumen, Ventas y Cobros están vacíos. Ejemplo es independiente y contiene datos ficticios de una papelería.</x:v>
      </x:c>
    </x:row>
    <x:row r="5" ht="38" customHeight="1">
      <x:c r="A5" s="18" t="str">
        <x:v>2. En Resumen B4 elige el año del informe y en B5 un día. No se actualizan automáticamente.</x:v>
      </x:c>
    </x:row>
    <x:row r="6" ht="38" customHeight="1">
      <x:c r="A6" s="18" t="str">
        <x:v>3. En Ventas A10:F309 introduce fecha, nº de venta, producto, cantidad, precio unitario y descuento por línea.</x:v>
      </x:c>
    </x:row>
    <x:row r="7" ht="38" customHeight="1">
      <x:c r="A7" s="18" t="str">
        <x:v>4. Usa números de venta como V-001. Repite el nº y la misma fecha en todos los productos del mismo ticket.</x:v>
      </x:c>
    </x:row>
    <x:row r="8" ht="38" customHeight="1">
      <x:c r="A8" s="18" t="str">
        <x:v>5. Los identificadores no distinguen mayúsculas. No uses espacios al principio/final ni los caracteres *, ? o ~.</x:v>
      </x:c>
    </x:row>
    <x:row r="9" ht="38" customHeight="1">
      <x:c r="A9" s="18" t="str">
        <x:v>6. Escribe 0 como descuento si no lo hay. El descuento es un importe por línea, no porcentaje ni por unidad.</x:v>
      </x:c>
    </x:row>
    <x:row r="10" ht="38" customHeight="1">
      <x:c r="A10" s="18" t="str">
        <x:v>7. Total línea = cantidad por precio menos descuento, redondeado a dos decimales. Mantén G:N sin editar.</x:v>
      </x:c>
    </x:row>
    <x:row r="11" ht="38" customHeight="1">
      <x:c r="A11" s="18" t="str">
        <x:v>8. J:N muestran los resultados por ticket una sola vez, en su primera fila. I identifica esa primera fila.</x:v>
      </x:c>
    </x:row>
    <x:row r="12" ht="38" customHeight="1">
      <x:c r="A12" s="18" t="str">
        <x:v>9. En Cobros A10:D309 introduce cada pago recibido una sola vez: fecha, nº venta, forma e importe.</x:v>
      </x:c>
    </x:row>
    <x:row r="13" ht="38" customHeight="1">
      <x:c r="A13" s="18" t="str">
        <x:v>10. Puedes repartir una venta entre varios cobros o formas de pago. No repitas el cobro por cada producto.</x:v>
      </x:c>
    </x:row>
    <x:row r="14" ht="38" customHeight="1">
      <x:c r="A14" s="18" t="str">
        <x:v>11. Los cobros anticipados anteriores a la venta no se admiten en esta versión. No uses importes negativos.</x:v>
      </x:c>
    </x:row>
    <x:row r="15" ht="38" customHeight="1">
      <x:c r="A15" s="18" t="str">
        <x:v>12. Si sobra dinero en un ticket se muestra Exceso de cobro. No compensa lo pendiente de otros tickets.</x:v>
      </x:c>
    </x:row>
    <x:row r="16" ht="38" customHeight="1">
      <x:c r="A16" s="18" t="str">
        <x:v>13. Corrige H de Ventas y E de Cobros. Cualquier línea incorrecta excluye su ticket completo de los resúmenes.</x:v>
      </x:c>
    </x:row>
    <x:row r="17" ht="38" customHeight="1">
      <x:c r="A17" s="18" t="str">
        <x:v>14. Los cobros con número desconocido, fecha anterior a la venta o forma inválida se excluyen hasta corregirlos.</x:v>
      </x:c>
    </x:row>
    <x:row r="18" ht="38" customHeight="1">
      <x:c r="A18" s="18" t="str">
        <x:v>15. Los totales superiores incluyen todos los años y cobros registrados. El detalle mensual utiliza B4.</x:v>
      </x:c>
    </x:row>
    <x:row r="19" ht="38" customHeight="1">
      <x:c r="A19" s="18" t="str">
        <x:v>16. Ventas mensuales usa fecha de venta; cobros mensuales usa fecha del pago. No restes ambos para estimar deuda mensual.</x:v>
      </x:c>
    </x:row>
    <x:row r="20" ht="38" customHeight="1">
      <x:c r="A20" s="18" t="str">
        <x:v>17. Una venta con dos productos cuenta como un ticket. Las filas vacías no cuentan. Los filtros no cambian el resumen.</x:v>
      </x:c>
    </x:row>
    <x:row r="21" ht="38" customHeight="1">
      <x:c r="A21" s="18" t="str">
        <x:v>18. Ejemplo: V-001 suma 15 (10+5), V-002 suma 16, V-003 suma 10. Total vendido 41; cobrado 31; pendiente 10.</x:v>
      </x:c>
    </x:row>
    <x:row r="22" ht="38" customHeight="1">
      <x:c r="A22" s="18" t="str">
        <x:v>19. Prueba: cambia Ejemplo D26 de 6 a 16. V-002 pasa a Cobrado y su pendiente baja de 10 a 0. Deshaz después.</x:v>
      </x:c>
    </x:row>
    <x:row r="23" ht="38" customHeight="1">
      <x:c r="A23" s="18" t="str">
        <x:v>20. Para empezar, conserva Ejemplo y completa las hojas vacías. Para borrar una línea, elimina solo sus entradas.</x:v>
      </x:c>
    </x:row>
    <x:row r="24" ht="38" customHeight="1">
      <x:c r="A24" s="18" t="str">
        <x:v>21. Usa las 300 filas disponibles, sin insertar/borrar filas. Para imprimir, selecciona el área utilizada y revisa la vista previa.</x:v>
      </x:c>
    </x:row>
    <x:row r="25" ht="38" customHeight="1">
      <x:c r="A25" s="18" t="str">
        <x:v>22. Control interno en una moneda. No calcula IVA, margen, costes, inventario, devoluciones ni obligaciones fiscales.</x:v>
      </x:c>
    </x:row>
    <x:row r="26" ht="38" customHeight="1">
      <x:c r="A26" s="18" t="str">
        <x:v>Archivo original de Excel Práctico. Datos ficticios. https://tuexcelpractico.com/</x:v>
      </x:c>
    </x:row>
    <x:row r="27" ht="38" customHeight="1">
      <x:c r="A27" s="18" t="str">
        <x:v>Cálculos comprobados con el motor de creación. La prueba en Excel de escritorio está pendiente.</x:v>
      </x:c>
    </x:row>
    <x:row r="28">
      <x:c r="A28" s="2"/>
    </x:row>
  </x:sheetData>
  <x:pageMargins left="0.7" right="0.7" top="0.75" bottom="0.75" header="0.3" footer="0.3"/>
</x:worksheet>
</file>