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f90a2980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adrante" sheetId="1" r:id="R8f1daaeb0f5c4ef4"/>
    <x:sheet xmlns:r="http://schemas.openxmlformats.org/officeDocument/2006/relationships" name="Cobertura" sheetId="2" r:id="Ra8b70f40dc1d4986"/>
    <x:sheet xmlns:r="http://schemas.openxmlformats.org/officeDocument/2006/relationships" name="Configuracion" sheetId="3" r:id="R596e1dc3892c47bb"/>
    <x:sheet xmlns:r="http://schemas.openxmlformats.org/officeDocument/2006/relationships" name="Guia" sheetId="4" r:id="R56b6ebb623e348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dd/mm"/>
    <x:numFmt numFmtId="202" formatCode="dd/mm/yyyy"/>
  </x:numFmts>
  <x:fonts count="4">
    <x:font>
      <x:sz val="11"/>
      <x:name val="Carlito"/>
    </x:font>
    <x:font>
      <x:sz val="11"/>
      <x:color rgb="FF19323D"/>
      <x:name val="Arial"/>
    </x:font>
    <x:font>
      <x:b/>
      <x:sz val="16"/>
      <x:color rgb="FF0875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8754B"/>
      </x:patternFill>
    </x:fill>
    <x:fill>
      <x:patternFill patternType="solid">
        <x:fgColor rgb="FFEE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ill>
        <x:patternFill patternType="solid">
          <x:bgColor rgb="FFDDEFE5"/>
        </x:patternFill>
      </x:fill>
    </x:dxf>
    <x:dxf>
      <x:fill>
        <x:patternFill patternType="solid">
          <x:bgColor rgb="FFDCEAF7"/>
        </x:patternFill>
      </x:fill>
    </x:dxf>
    <x:dxf>
      <x:fill>
        <x:patternFill patternType="solid">
          <x:bgColor rgb="FFE8DFF1"/>
        </x:patternFill>
      </x:fill>
    </x:dxf>
    <x:dxf>
      <x:fill>
        <x:patternFill patternType="solid">
          <x:bgColor rgb="FFEEF2F4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653132c2a4ac2" /><Relationship Type="http://schemas.openxmlformats.org/officeDocument/2006/relationships/theme" Target="/xl/theme/theme1.xml" Id="R614e610b3cfe44e9" /><Relationship Type="http://schemas.openxmlformats.org/officeDocument/2006/relationships/sharedStrings" Target="/xl/sharedStrings.xml" Id="Rd71323cf64d14d2d" /><Relationship Type="http://schemas.openxmlformats.org/officeDocument/2006/relationships/worksheet" Target="/xl/worksheets/sheet1.xml" Id="R8f1daaeb0f5c4ef4" /><Relationship Type="http://schemas.openxmlformats.org/officeDocument/2006/relationships/worksheet" Target="/xl/worksheets/sheet2.xml" Id="Ra8b70f40dc1d4986" /><Relationship Type="http://schemas.openxmlformats.org/officeDocument/2006/relationships/worksheet" Target="/xl/worksheets/sheet3.xml" Id="R596e1dc3892c47bb" /><Relationship Type="http://schemas.openxmlformats.org/officeDocument/2006/relationships/worksheet" Target="/xl/worksheets/sheet4.xml" Id="R56b6ebb623e348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" hidden="0" customWidth="1"/>
    <x:col min="2" max="2" width="24" hidden="0" customWidth="1"/>
    <x:col min="3" max="3" width="7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7" hidden="0" customWidth="1"/>
    <x:col min="18" max="18" width="7" hidden="0" customWidth="1"/>
    <x:col min="19" max="19" width="7" hidden="0" customWidth="1"/>
    <x:col min="20" max="20" width="7" hidden="0" customWidth="1"/>
    <x:col min="21" max="21" width="7" hidden="0" customWidth="1"/>
    <x:col min="22" max="22" width="7" hidden="0" customWidth="1"/>
    <x:col min="23" max="23" width="7" hidden="0" customWidth="1"/>
    <x:col min="24" max="24" width="7" hidden="0" customWidth="1"/>
    <x:col min="25" max="25" width="7" hidden="0" customWidth="1"/>
    <x:col min="26" max="26" width="7" hidden="0" customWidth="1"/>
    <x:col min="27" max="27" width="7" hidden="0" customWidth="1"/>
    <x:col min="28" max="28" width="7" hidden="0" customWidth="1"/>
    <x:col min="29" max="29" width="7" hidden="0" customWidth="1"/>
    <x:col min="30" max="30" width="7" hidden="0" customWidth="1"/>
    <x:col min="31" max="31" width="7" hidden="0" customWidth="1"/>
    <x:col min="32" max="32" width="7" hidden="0" customWidth="1"/>
    <x:col min="33" max="33" width="7" hidden="0" customWidth="1"/>
    <x:col min="34" max="34" width="18" hidden="0" customWidth="1"/>
    <x:col min="35" max="35" width="30" hidden="0" customWidth="1"/>
    <x:col min="36" max="36" width="18" hidden="0" customWidth="1"/>
    <x:col min="37" max="37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</x:row>
    <x:row r="2" ht="26" customHeight="1">
      <x:c r="A2" s="3" t="str">
        <x:v>Cuadrante mensual de turnos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</x:row>
    <x:row r="3" ht="26" customHeight="1">
      <x:c r="A3" s="2"/>
      <x:c r="B3" s="2"/>
      <x:c r="C3" s="11" t="n">
        <x:f>IF(Configuracion!$B$12&lt;&gt;"OK","",IF(MONTH(DATE(Configuracion!$B$4,Configuracion!$B$5,1)+0)=Configuracion!$B$5,DATE(Configuracion!$B$4,Configuracion!$B$5,1)+0,""))</x:f>
        <x:v>46419</x:v>
      </x:c>
      <x:c r="D3" s="11" t="n">
        <x:f>IF(Configuracion!$B$12&lt;&gt;"OK","",IF(MONTH(DATE(Configuracion!$B$4,Configuracion!$B$5,1)+1)=Configuracion!$B$5,DATE(Configuracion!$B$4,Configuracion!$B$5,1)+1,""))</x:f>
        <x:v>46420</x:v>
      </x:c>
      <x:c r="E3" s="11" t="n">
        <x:f>IF(Configuracion!$B$12&lt;&gt;"OK","",IF(MONTH(DATE(Configuracion!$B$4,Configuracion!$B$5,1)+2)=Configuracion!$B$5,DATE(Configuracion!$B$4,Configuracion!$B$5,1)+2,""))</x:f>
        <x:v>46421</x:v>
      </x:c>
      <x:c r="F3" s="11" t="n">
        <x:f>IF(Configuracion!$B$12&lt;&gt;"OK","",IF(MONTH(DATE(Configuracion!$B$4,Configuracion!$B$5,1)+3)=Configuracion!$B$5,DATE(Configuracion!$B$4,Configuracion!$B$5,1)+3,""))</x:f>
        <x:v>46422</x:v>
      </x:c>
      <x:c r="G3" s="11" t="n">
        <x:f>IF(Configuracion!$B$12&lt;&gt;"OK","",IF(MONTH(DATE(Configuracion!$B$4,Configuracion!$B$5,1)+4)=Configuracion!$B$5,DATE(Configuracion!$B$4,Configuracion!$B$5,1)+4,""))</x:f>
        <x:v>46423</x:v>
      </x:c>
      <x:c r="H3" s="11" t="n">
        <x:f>IF(Configuracion!$B$12&lt;&gt;"OK","",IF(MONTH(DATE(Configuracion!$B$4,Configuracion!$B$5,1)+5)=Configuracion!$B$5,DATE(Configuracion!$B$4,Configuracion!$B$5,1)+5,""))</x:f>
        <x:v>46424</x:v>
      </x:c>
      <x:c r="I3" s="11" t="n">
        <x:f>IF(Configuracion!$B$12&lt;&gt;"OK","",IF(MONTH(DATE(Configuracion!$B$4,Configuracion!$B$5,1)+6)=Configuracion!$B$5,DATE(Configuracion!$B$4,Configuracion!$B$5,1)+6,""))</x:f>
        <x:v>46425</x:v>
      </x:c>
      <x:c r="J3" s="11" t="n">
        <x:f>IF(Configuracion!$B$12&lt;&gt;"OK","",IF(MONTH(DATE(Configuracion!$B$4,Configuracion!$B$5,1)+7)=Configuracion!$B$5,DATE(Configuracion!$B$4,Configuracion!$B$5,1)+7,""))</x:f>
        <x:v>46426</x:v>
      </x:c>
      <x:c r="K3" s="11" t="n">
        <x:f>IF(Configuracion!$B$12&lt;&gt;"OK","",IF(MONTH(DATE(Configuracion!$B$4,Configuracion!$B$5,1)+8)=Configuracion!$B$5,DATE(Configuracion!$B$4,Configuracion!$B$5,1)+8,""))</x:f>
        <x:v>46427</x:v>
      </x:c>
      <x:c r="L3" s="11" t="n">
        <x:f>IF(Configuracion!$B$12&lt;&gt;"OK","",IF(MONTH(DATE(Configuracion!$B$4,Configuracion!$B$5,1)+9)=Configuracion!$B$5,DATE(Configuracion!$B$4,Configuracion!$B$5,1)+9,""))</x:f>
        <x:v>46428</x:v>
      </x:c>
      <x:c r="M3" s="11" t="n">
        <x:f>IF(Configuracion!$B$12&lt;&gt;"OK","",IF(MONTH(DATE(Configuracion!$B$4,Configuracion!$B$5,1)+10)=Configuracion!$B$5,DATE(Configuracion!$B$4,Configuracion!$B$5,1)+10,""))</x:f>
        <x:v>46429</x:v>
      </x:c>
      <x:c r="N3" s="11" t="n">
        <x:f>IF(Configuracion!$B$12&lt;&gt;"OK","",IF(MONTH(DATE(Configuracion!$B$4,Configuracion!$B$5,1)+11)=Configuracion!$B$5,DATE(Configuracion!$B$4,Configuracion!$B$5,1)+11,""))</x:f>
        <x:v>46430</x:v>
      </x:c>
      <x:c r="O3" s="11" t="n">
        <x:f>IF(Configuracion!$B$12&lt;&gt;"OK","",IF(MONTH(DATE(Configuracion!$B$4,Configuracion!$B$5,1)+12)=Configuracion!$B$5,DATE(Configuracion!$B$4,Configuracion!$B$5,1)+12,""))</x:f>
        <x:v>46431</x:v>
      </x:c>
      <x:c r="P3" s="11" t="n">
        <x:f>IF(Configuracion!$B$12&lt;&gt;"OK","",IF(MONTH(DATE(Configuracion!$B$4,Configuracion!$B$5,1)+13)=Configuracion!$B$5,DATE(Configuracion!$B$4,Configuracion!$B$5,1)+13,""))</x:f>
        <x:v>46432</x:v>
      </x:c>
      <x:c r="Q3" s="11" t="n">
        <x:f>IF(Configuracion!$B$12&lt;&gt;"OK","",IF(MONTH(DATE(Configuracion!$B$4,Configuracion!$B$5,1)+14)=Configuracion!$B$5,DATE(Configuracion!$B$4,Configuracion!$B$5,1)+14,""))</x:f>
        <x:v>46433</x:v>
      </x:c>
      <x:c r="R3" s="11" t="n">
        <x:f>IF(Configuracion!$B$12&lt;&gt;"OK","",IF(MONTH(DATE(Configuracion!$B$4,Configuracion!$B$5,1)+15)=Configuracion!$B$5,DATE(Configuracion!$B$4,Configuracion!$B$5,1)+15,""))</x:f>
        <x:v>46434</x:v>
      </x:c>
      <x:c r="S3" s="11" t="n">
        <x:f>IF(Configuracion!$B$12&lt;&gt;"OK","",IF(MONTH(DATE(Configuracion!$B$4,Configuracion!$B$5,1)+16)=Configuracion!$B$5,DATE(Configuracion!$B$4,Configuracion!$B$5,1)+16,""))</x:f>
        <x:v>46435</x:v>
      </x:c>
      <x:c r="T3" s="11" t="n">
        <x:f>IF(Configuracion!$B$12&lt;&gt;"OK","",IF(MONTH(DATE(Configuracion!$B$4,Configuracion!$B$5,1)+17)=Configuracion!$B$5,DATE(Configuracion!$B$4,Configuracion!$B$5,1)+17,""))</x:f>
        <x:v>46436</x:v>
      </x:c>
      <x:c r="U3" s="11" t="n">
        <x:f>IF(Configuracion!$B$12&lt;&gt;"OK","",IF(MONTH(DATE(Configuracion!$B$4,Configuracion!$B$5,1)+18)=Configuracion!$B$5,DATE(Configuracion!$B$4,Configuracion!$B$5,1)+18,""))</x:f>
        <x:v>46437</x:v>
      </x:c>
      <x:c r="V3" s="11" t="n">
        <x:f>IF(Configuracion!$B$12&lt;&gt;"OK","",IF(MONTH(DATE(Configuracion!$B$4,Configuracion!$B$5,1)+19)=Configuracion!$B$5,DATE(Configuracion!$B$4,Configuracion!$B$5,1)+19,""))</x:f>
        <x:v>46438</x:v>
      </x:c>
      <x:c r="W3" s="11" t="n">
        <x:f>IF(Configuracion!$B$12&lt;&gt;"OK","",IF(MONTH(DATE(Configuracion!$B$4,Configuracion!$B$5,1)+20)=Configuracion!$B$5,DATE(Configuracion!$B$4,Configuracion!$B$5,1)+20,""))</x:f>
        <x:v>46439</x:v>
      </x:c>
      <x:c r="X3" s="11" t="n">
        <x:f>IF(Configuracion!$B$12&lt;&gt;"OK","",IF(MONTH(DATE(Configuracion!$B$4,Configuracion!$B$5,1)+21)=Configuracion!$B$5,DATE(Configuracion!$B$4,Configuracion!$B$5,1)+21,""))</x:f>
        <x:v>46440</x:v>
      </x:c>
      <x:c r="Y3" s="11" t="n">
        <x:f>IF(Configuracion!$B$12&lt;&gt;"OK","",IF(MONTH(DATE(Configuracion!$B$4,Configuracion!$B$5,1)+22)=Configuracion!$B$5,DATE(Configuracion!$B$4,Configuracion!$B$5,1)+22,""))</x:f>
        <x:v>46441</x:v>
      </x:c>
      <x:c r="Z3" s="11" t="n">
        <x:f>IF(Configuracion!$B$12&lt;&gt;"OK","",IF(MONTH(DATE(Configuracion!$B$4,Configuracion!$B$5,1)+23)=Configuracion!$B$5,DATE(Configuracion!$B$4,Configuracion!$B$5,1)+23,""))</x:f>
        <x:v>46442</x:v>
      </x:c>
      <x:c r="AA3" s="11" t="n">
        <x:f>IF(Configuracion!$B$12&lt;&gt;"OK","",IF(MONTH(DATE(Configuracion!$B$4,Configuracion!$B$5,1)+24)=Configuracion!$B$5,DATE(Configuracion!$B$4,Configuracion!$B$5,1)+24,""))</x:f>
        <x:v>46443</x:v>
      </x:c>
      <x:c r="AB3" s="11" t="n">
        <x:f>IF(Configuracion!$B$12&lt;&gt;"OK","",IF(MONTH(DATE(Configuracion!$B$4,Configuracion!$B$5,1)+25)=Configuracion!$B$5,DATE(Configuracion!$B$4,Configuracion!$B$5,1)+25,""))</x:f>
        <x:v>46444</x:v>
      </x:c>
      <x:c r="AC3" s="11" t="n">
        <x:f>IF(Configuracion!$B$12&lt;&gt;"OK","",IF(MONTH(DATE(Configuracion!$B$4,Configuracion!$B$5,1)+26)=Configuracion!$B$5,DATE(Configuracion!$B$4,Configuracion!$B$5,1)+26,""))</x:f>
        <x:v>46445</x:v>
      </x:c>
      <x:c r="AD3" s="11" t="n">
        <x:f>IF(Configuracion!$B$12&lt;&gt;"OK","",IF(MONTH(DATE(Configuracion!$B$4,Configuracion!$B$5,1)+27)=Configuracion!$B$5,DATE(Configuracion!$B$4,Configuracion!$B$5,1)+27,""))</x:f>
        <x:v>46446</x:v>
      </x:c>
      <x:c r="AE3" s="11" t="str">
        <x:f>IF(Configuracion!$B$12&lt;&gt;"OK","",IF(MONTH(DATE(Configuracion!$B$4,Configuracion!$B$5,1)+28)=Configuracion!$B$5,DATE(Configuracion!$B$4,Configuracion!$B$5,1)+28,""))</x:f>
      </x:c>
      <x:c r="AF3" s="11" t="str">
        <x:f>IF(Configuracion!$B$12&lt;&gt;"OK","",IF(MONTH(DATE(Configuracion!$B$4,Configuracion!$B$5,1)+29)=Configuracion!$B$5,DATE(Configuracion!$B$4,Configuracion!$B$5,1)+29,""))</x:f>
      </x:c>
      <x:c r="AG3" s="11" t="str">
        <x:f>IF(Configuracion!$B$12&lt;&gt;"OK","",IF(MONTH(DATE(Configuracion!$B$4,Configuracion!$B$5,1)+30)=Configuracion!$B$5,DATE(Configuracion!$B$4,Configuracion!$B$5,1)+30,""))</x:f>
      </x:c>
      <x:c r="AH3" s="2"/>
      <x:c r="AI3" s="2"/>
      <x:c r="AJ3" s="2"/>
      <x:c r="AK3" s="2"/>
    </x:row>
    <x:row r="4" ht="40" customHeight="1">
      <x:c r="A4" s="7" t="str">
        <x:v>ID empleado</x:v>
      </x:c>
      <x:c r="B4" s="7" t="str">
        <x:v>Nombre</x:v>
      </x:c>
      <x:c r="C4" s="7" t="n">
        <x:f>IF(C3="","",DAY(C3))</x:f>
        <x:v>1</x:v>
      </x:c>
      <x:c r="D4" s="7" t="n">
        <x:f>IF(D3="","",DAY(D3))</x:f>
        <x:v>2</x:v>
      </x:c>
      <x:c r="E4" s="7" t="n">
        <x:f>IF(E3="","",DAY(E3))</x:f>
        <x:v>3</x:v>
      </x:c>
      <x:c r="F4" s="7" t="n">
        <x:f>IF(F3="","",DAY(F3))</x:f>
        <x:v>4</x:v>
      </x:c>
      <x:c r="G4" s="7" t="n">
        <x:f>IF(G3="","",DAY(G3))</x:f>
        <x:v>5</x:v>
      </x:c>
      <x:c r="H4" s="7" t="n">
        <x:f>IF(H3="","",DAY(H3))</x:f>
        <x:v>6</x:v>
      </x:c>
      <x:c r="I4" s="7" t="n">
        <x:f>IF(I3="","",DAY(I3))</x:f>
        <x:v>7</x:v>
      </x:c>
      <x:c r="J4" s="7" t="n">
        <x:f>IF(J3="","",DAY(J3))</x:f>
        <x:v>8</x:v>
      </x:c>
      <x:c r="K4" s="7" t="n">
        <x:f>IF(K3="","",DAY(K3))</x:f>
        <x:v>9</x:v>
      </x:c>
      <x:c r="L4" s="7" t="n">
        <x:f>IF(L3="","",DAY(L3))</x:f>
        <x:v>10</x:v>
      </x:c>
      <x:c r="M4" s="7" t="n">
        <x:f>IF(M3="","",DAY(M3))</x:f>
        <x:v>11</x:v>
      </x:c>
      <x:c r="N4" s="7" t="n">
        <x:f>IF(N3="","",DAY(N3))</x:f>
        <x:v>12</x:v>
      </x:c>
      <x:c r="O4" s="7" t="n">
        <x:f>IF(O3="","",DAY(O3))</x:f>
        <x:v>13</x:v>
      </x:c>
      <x:c r="P4" s="7" t="n">
        <x:f>IF(P3="","",DAY(P3))</x:f>
        <x:v>14</x:v>
      </x:c>
      <x:c r="Q4" s="7" t="n">
        <x:f>IF(Q3="","",DAY(Q3))</x:f>
        <x:v>15</x:v>
      </x:c>
      <x:c r="R4" s="7" t="n">
        <x:f>IF(R3="","",DAY(R3))</x:f>
        <x:v>16</x:v>
      </x:c>
      <x:c r="S4" s="7" t="n">
        <x:f>IF(S3="","",DAY(S3))</x:f>
        <x:v>17</x:v>
      </x:c>
      <x:c r="T4" s="7" t="n">
        <x:f>IF(T3="","",DAY(T3))</x:f>
        <x:v>18</x:v>
      </x:c>
      <x:c r="U4" s="7" t="n">
        <x:f>IF(U3="","",DAY(U3))</x:f>
        <x:v>19</x:v>
      </x:c>
      <x:c r="V4" s="7" t="n">
        <x:f>IF(V3="","",DAY(V3))</x:f>
        <x:v>20</x:v>
      </x:c>
      <x:c r="W4" s="7" t="n">
        <x:f>IF(W3="","",DAY(W3))</x:f>
        <x:v>21</x:v>
      </x:c>
      <x:c r="X4" s="7" t="n">
        <x:f>IF(X3="","",DAY(X3))</x:f>
        <x:v>22</x:v>
      </x:c>
      <x:c r="Y4" s="7" t="n">
        <x:f>IF(Y3="","",DAY(Y3))</x:f>
        <x:v>23</x:v>
      </x:c>
      <x:c r="Z4" s="7" t="n">
        <x:f>IF(Z3="","",DAY(Z3))</x:f>
        <x:v>24</x:v>
      </x:c>
      <x:c r="AA4" s="7" t="n">
        <x:f>IF(AA3="","",DAY(AA3))</x:f>
        <x:v>25</x:v>
      </x:c>
      <x:c r="AB4" s="7" t="n">
        <x:f>IF(AB3="","",DAY(AB3))</x:f>
        <x:v>26</x:v>
      </x:c>
      <x:c r="AC4" s="7" t="n">
        <x:f>IF(AC3="","",DAY(AC3))</x:f>
        <x:v>27</x:v>
      </x:c>
      <x:c r="AD4" s="7" t="n">
        <x:f>IF(AD3="","",DAY(AD3))</x:f>
        <x:v>28</x:v>
      </x:c>
      <x:c r="AE4" s="7" t="str">
        <x:f>IF(AE3="","",DAY(AE3))</x:f>
      </x:c>
      <x:c r="AF4" s="7" t="str">
        <x:f>IF(AF3="","",DAY(AF3))</x:f>
      </x:c>
      <x:c r="AG4" s="7" t="str">
        <x:f>IF(AG3="","",DAY(AG3))</x:f>
      </x:c>
      <x:c r="AH4" s="7" t="str">
        <x:v>Horas previstas</x:v>
      </x:c>
      <x:c r="AI4" s="7" t="str">
        <x:v>Revisión</x:v>
      </x:c>
      <x:c r="AJ4" s="7" t="str">
        <x:v>Sin asignar</x:v>
      </x:c>
      <x:c r="AK4" s="7" t="str">
        <x:v>Fuera de mes</x:v>
      </x:c>
    </x:row>
    <x:row r="5" ht="26" customHeight="1">
      <x:c r="A5" s="4" t="str">
        <x:v>EMP-01</x:v>
      </x:c>
      <x:c r="B5" s="4" t="str">
        <x:v>Ana (ejemplo)</x:v>
      </x:c>
      <x:c r="C5" s="9" t="str">
        <x:v>M</x:v>
      </x:c>
      <x:c r="D5" s="9" t="str">
        <x:v>M</x:v>
      </x:c>
      <x:c r="E5" s="9" t="str">
        <x:v>L</x:v>
      </x:c>
      <x:c r="F5" s="9"/>
      <x:c r="G5" s="9"/>
      <x:c r="H5" s="9"/>
      <x:c r="I5" s="9"/>
      <x:c r="J5" s="9"/>
      <x:c r="K5" s="9"/>
      <x:c r="L5" s="9"/>
      <x:c r="M5" s="9"/>
      <x:c r="N5" s="9"/>
      <x:c r="O5" s="9"/>
      <x:c r="P5" s="9"/>
      <x:c r="Q5" s="9"/>
      <x:c r="R5" s="9"/>
      <x:c r="S5" s="9"/>
      <x:c r="T5" s="9"/>
      <x:c r="U5" s="9"/>
      <x:c r="V5" s="9"/>
      <x:c r="W5" s="9"/>
      <x:c r="X5" s="9"/>
      <x:c r="Y5" s="9"/>
      <x:c r="Z5" s="9"/>
      <x:c r="AA5" s="9"/>
      <x:c r="AB5" s="9"/>
      <x:c r="AC5" s="9"/>
      <x:c r="AD5" s="9"/>
      <x:c r="AE5" s="9"/>
      <x:c r="AF5" s="9"/>
      <x:c r="AG5" s="9"/>
      <x:c r="AH5" s="10" t="n">
        <x:f>IF(AI5="","",IF(AI5&lt;&gt;"OK","Revisar",COUNTIF(C5:AG5,"M")*Configuracion!$C$15+COUNTIF(C5:AG5,"T")*Configuracion!$C$16+COUNTIF(C5:AG5,"N")*Configuracion!$C$17))</x:f>
        <x:v>16</x:v>
      </x:c>
      <x:c r="AI5" s="8" t="str">
        <x:f>IF(COUNTA(A5:AG5)=0,"",IF(Configuracion!$B$12&lt;&gt;"OK","Revisar ajustes",IF(OR(A5="",B5="",COUNTIF($A$5:$A$24,A5)&lt;&gt;1),"Revisar empleado",IF(AK5&gt;0,"Revisar fuera de mes",IF(COUNTA(C5:AG5)-(COUNTIF(C5:AG5,"M")+COUNTIF(C5:AG5,"T")+COUNTIF(C5:AG5,"N")+COUNTIF(C5:AG5,"L")+COUNTIF(C5:AG5,"V"))&gt;0,"Revisar código","OK")))))</x:f>
        <x:v>OK</x:v>
      </x:c>
      <x:c r="AJ5" s="8" t="n">
        <x:f>IF(AI5="","",IF(AI5&lt;&gt;"OK","Revisar",DAY(DATE(Configuracion!$B$4,Configuracion!$B$5+1,0))-COUNTA(C5:AG5)))</x:f>
        <x:v>25</x:v>
      </x:c>
      <x:c r="AK5" s="8" t="n">
        <x:f>IF(COUNTA(A5:AG5)=0,"",SUM(IF(C$3="",COUNTA(C5),0),IF(D$3="",COUNTA(D5),0),IF(E$3="",COUNTA(E5),0),IF(F$3="",COUNTA(F5),0),IF(G$3="",COUNTA(G5),0),IF(H$3="",COUNTA(H5),0),IF(I$3="",COUNTA(I5),0),IF(J$3="",COUNTA(J5),0),IF(K$3="",COUNTA(K5),0),IF(L$3="",COUNTA(L5),0),IF(M$3="",COUNTA(M5),0),IF(N$3="",COUNTA(N5),0),IF(O$3="",COUNTA(O5),0),IF(P$3="",COUNTA(P5),0),IF(Q$3="",COUNTA(Q5),0),IF(R$3="",COUNTA(R5),0),IF(S$3="",COUNTA(S5),0),IF(T$3="",COUNTA(T5),0),IF(U$3="",COUNTA(U5),0),IF(V$3="",COUNTA(V5),0),IF(W$3="",COUNTA(W5),0),IF(X$3="",COUNTA(X5),0),IF(Y$3="",COUNTA(Y5),0),IF(Z$3="",COUNTA(Z5),0),IF(AA$3="",COUNTA(AA5),0),IF(AB$3="",COUNTA(AB5),0),IF(AC$3="",COUNTA(AC5),0),IF(AD$3="",COUNTA(AD5),0),IF(AE$3="",COUNTA(AE5),0),IF(AF$3="",COUNTA(AF5),0),IF(AG$3="",COUNTA(AG5),0)))</x:f>
        <x:v>0</x:v>
      </x:c>
    </x:row>
    <x:row r="6" ht="26" customHeight="1">
      <x:c r="A6" s="4" t="str">
        <x:v>EMP-02</x:v>
      </x:c>
      <x:c r="B6" s="4" t="str">
        <x:v>Luis (ejemplo)</x:v>
      </x:c>
      <x:c r="C6" s="9" t="str">
        <x:v>M</x:v>
      </x:c>
      <x:c r="D6" s="9" t="str">
        <x:v>M</x:v>
      </x:c>
      <x:c r="E6" s="9" t="str">
        <x:v>M</x:v>
      </x:c>
      <x:c r="F6" s="9"/>
      <x:c r="G6" s="9"/>
      <x:c r="H6" s="9"/>
      <x:c r="I6" s="9"/>
      <x:c r="J6" s="9"/>
      <x:c r="K6" s="9"/>
      <x:c r="L6" s="9"/>
      <x:c r="M6" s="9"/>
      <x:c r="N6" s="9"/>
      <x:c r="O6" s="9"/>
      <x:c r="P6" s="9"/>
      <x:c r="Q6" s="9"/>
      <x:c r="R6" s="9"/>
      <x:c r="S6" s="9"/>
      <x:c r="T6" s="9"/>
      <x:c r="U6" s="9"/>
      <x:c r="V6" s="9"/>
      <x:c r="W6" s="9"/>
      <x:c r="X6" s="9"/>
      <x:c r="Y6" s="9"/>
      <x:c r="Z6" s="9"/>
      <x:c r="AA6" s="9"/>
      <x:c r="AB6" s="9"/>
      <x:c r="AC6" s="9"/>
      <x:c r="AD6" s="9"/>
      <x:c r="AE6" s="9"/>
      <x:c r="AF6" s="9"/>
      <x:c r="AG6" s="9"/>
      <x:c r="AH6" s="10" t="n">
        <x:f>IF(AI6="","",IF(AI6&lt;&gt;"OK","Revisar",COUNTIF(C6:AG6,"M")*Configuracion!$C$15+COUNTIF(C6:AG6,"T")*Configuracion!$C$16+COUNTIF(C6:AG6,"N")*Configuracion!$C$17))</x:f>
        <x:v>24</x:v>
      </x:c>
      <x:c r="AI6" s="8" t="str">
        <x:f>IF(COUNTA(A6:AG6)=0,"",IF(Configuracion!$B$12&lt;&gt;"OK","Revisar ajustes",IF(OR(A6="",B6="",COUNTIF($A$5:$A$24,A6)&lt;&gt;1),"Revisar empleado",IF(AK6&gt;0,"Revisar fuera de mes",IF(COUNTA(C6:AG6)-(COUNTIF(C6:AG6,"M")+COUNTIF(C6:AG6,"T")+COUNTIF(C6:AG6,"N")+COUNTIF(C6:AG6,"L")+COUNTIF(C6:AG6,"V"))&gt;0,"Revisar código","OK")))))</x:f>
        <x:v>OK</x:v>
      </x:c>
      <x:c r="AJ6" s="8" t="n">
        <x:f>IF(AI6="","",IF(AI6&lt;&gt;"OK","Revisar",DAY(DATE(Configuracion!$B$4,Configuracion!$B$5+1,0))-COUNTA(C6:AG6)))</x:f>
        <x:v>25</x:v>
      </x:c>
      <x:c r="AK6" s="8" t="n">
        <x:f>IF(COUNTA(A6:AG6)=0,"",SUM(IF(C$3="",COUNTA(C6),0),IF(D$3="",COUNTA(D6),0),IF(E$3="",COUNTA(E6),0),IF(F$3="",COUNTA(F6),0),IF(G$3="",COUNTA(G6),0),IF(H$3="",COUNTA(H6),0),IF(I$3="",COUNTA(I6),0),IF(J$3="",COUNTA(J6),0),IF(K$3="",COUNTA(K6),0),IF(L$3="",COUNTA(L6),0),IF(M$3="",COUNTA(M6),0),IF(N$3="",COUNTA(N6),0),IF(O$3="",COUNTA(O6),0),IF(P$3="",COUNTA(P6),0),IF(Q$3="",COUNTA(Q6),0),IF(R$3="",COUNTA(R6),0),IF(S$3="",COUNTA(S6),0),IF(T$3="",COUNTA(T6),0),IF(U$3="",COUNTA(U6),0),IF(V$3="",COUNTA(V6),0),IF(W$3="",COUNTA(W6),0),IF(X$3="",COUNTA(X6),0),IF(Y$3="",COUNTA(Y6),0),IF(Z$3="",COUNTA(Z6),0),IF(AA$3="",COUNTA(AA6),0),IF(AB$3="",COUNTA(AB6),0),IF(AC$3="",COUNTA(AC6),0),IF(AD$3="",COUNTA(AD6),0),IF(AE$3="",COUNTA(AE6),0),IF(AF$3="",COUNTA(AF6),0),IF(AG$3="",COUNTA(AG6),0)))</x:f>
        <x:v>0</x:v>
      </x:c>
    </x:row>
    <x:row r="7" ht="26" customHeight="1">
      <x:c r="A7" s="4" t="str">
        <x:v>EMP-03</x:v>
      </x:c>
      <x:c r="B7" s="4" t="str">
        <x:v>Marta (ejemplo)</x:v>
      </x:c>
      <x:c r="C7" s="9" t="str">
        <x:v>T</x:v>
      </x:c>
      <x:c r="D7" s="9" t="str">
        <x:v>T</x:v>
      </x:c>
      <x:c r="E7" s="9" t="str">
        <x:v>T</x:v>
      </x:c>
      <x:c r="F7" s="9"/>
      <x:c r="G7" s="9"/>
      <x:c r="H7" s="9"/>
      <x:c r="I7" s="9"/>
      <x:c r="J7" s="9"/>
      <x:c r="K7" s="9"/>
      <x:c r="L7" s="9"/>
      <x:c r="M7" s="9"/>
      <x:c r="N7" s="9"/>
      <x:c r="O7" s="9"/>
      <x:c r="P7" s="9"/>
      <x:c r="Q7" s="9"/>
      <x:c r="R7" s="9"/>
      <x:c r="S7" s="9"/>
      <x:c r="T7" s="9"/>
      <x:c r="U7" s="9"/>
      <x:c r="V7" s="9"/>
      <x:c r="W7" s="9"/>
      <x:c r="X7" s="9"/>
      <x:c r="Y7" s="9"/>
      <x:c r="Z7" s="9"/>
      <x:c r="AA7" s="9"/>
      <x:c r="AB7" s="9"/>
      <x:c r="AC7" s="9"/>
      <x:c r="AD7" s="9"/>
      <x:c r="AE7" s="9"/>
      <x:c r="AF7" s="9"/>
      <x:c r="AG7" s="9"/>
      <x:c r="AH7" s="10" t="n">
        <x:f>IF(AI7="","",IF(AI7&lt;&gt;"OK","Revisar",COUNTIF(C7:AG7,"M")*Configuracion!$C$15+COUNTIF(C7:AG7,"T")*Configuracion!$C$16+COUNTIF(C7:AG7,"N")*Configuracion!$C$17))</x:f>
        <x:v>24</x:v>
      </x:c>
      <x:c r="AI7" s="8" t="str">
        <x:f>IF(COUNTA(A7:AG7)=0,"",IF(Configuracion!$B$12&lt;&gt;"OK","Revisar ajustes",IF(OR(A7="",B7="",COUNTIF($A$5:$A$24,A7)&lt;&gt;1),"Revisar empleado",IF(AK7&gt;0,"Revisar fuera de mes",IF(COUNTA(C7:AG7)-(COUNTIF(C7:AG7,"M")+COUNTIF(C7:AG7,"T")+COUNTIF(C7:AG7,"N")+COUNTIF(C7:AG7,"L")+COUNTIF(C7:AG7,"V"))&gt;0,"Revisar código","OK")))))</x:f>
        <x:v>OK</x:v>
      </x:c>
      <x:c r="AJ7" s="8" t="n">
        <x:f>IF(AI7="","",IF(AI7&lt;&gt;"OK","Revisar",DAY(DATE(Configuracion!$B$4,Configuracion!$B$5+1,0))-COUNTA(C7:AG7)))</x:f>
        <x:v>25</x:v>
      </x:c>
      <x:c r="AK7" s="8" t="n">
        <x:f>IF(COUNTA(A7:AG7)=0,"",SUM(IF(C$3="",COUNTA(C7),0),IF(D$3="",COUNTA(D7),0),IF(E$3="",COUNTA(E7),0),IF(F$3="",COUNTA(F7),0),IF(G$3="",COUNTA(G7),0),IF(H$3="",COUNTA(H7),0),IF(I$3="",COUNTA(I7),0),IF(J$3="",COUNTA(J7),0),IF(K$3="",COUNTA(K7),0),IF(L$3="",COUNTA(L7),0),IF(M$3="",COUNTA(M7),0),IF(N$3="",COUNTA(N7),0),IF(O$3="",COUNTA(O7),0),IF(P$3="",COUNTA(P7),0),IF(Q$3="",COUNTA(Q7),0),IF(R$3="",COUNTA(R7),0),IF(S$3="",COUNTA(S7),0),IF(T$3="",COUNTA(T7),0),IF(U$3="",COUNTA(U7),0),IF(V$3="",COUNTA(V7),0),IF(W$3="",COUNTA(W7),0),IF(X$3="",COUNTA(X7),0),IF(Y$3="",COUNTA(Y7),0),IF(Z$3="",COUNTA(Z7),0),IF(AA$3="",COUNTA(AA7),0),IF(AB$3="",COUNTA(AB7),0),IF(AC$3="",COUNTA(AC7),0),IF(AD$3="",COUNTA(AD7),0),IF(AE$3="",COUNTA(AE7),0),IF(AF$3="",COUNTA(AF7),0),IF(AG$3="",COUNTA(AG7),0)))</x:f>
        <x:v>0</x:v>
      </x:c>
    </x:row>
    <x:row r="8" ht="26" customHeight="1">
      <x:c r="A8" s="4" t="str">
        <x:v>EMP-04</x:v>
      </x:c>
      <x:c r="B8" s="4" t="str">
        <x:v>Pablo (ejemplo)</x:v>
      </x:c>
      <x:c r="C8" s="9" t="str">
        <x:v>N</x:v>
      </x:c>
      <x:c r="D8" s="9" t="str">
        <x:v>N</x:v>
      </x:c>
      <x:c r="E8" s="9" t="str">
        <x:v>N</x:v>
      </x:c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9"/>
      <x:c r="R8" s="9"/>
      <x:c r="S8" s="9"/>
      <x:c r="T8" s="9"/>
      <x:c r="U8" s="9"/>
      <x:c r="V8" s="9"/>
      <x:c r="W8" s="9"/>
      <x:c r="X8" s="9"/>
      <x:c r="Y8" s="9"/>
      <x:c r="Z8" s="9"/>
      <x:c r="AA8" s="9"/>
      <x:c r="AB8" s="9"/>
      <x:c r="AC8" s="9"/>
      <x:c r="AD8" s="9"/>
      <x:c r="AE8" s="9"/>
      <x:c r="AF8" s="9"/>
      <x:c r="AG8" s="9"/>
      <x:c r="AH8" s="10" t="n">
        <x:f>IF(AI8="","",IF(AI8&lt;&gt;"OK","Revisar",COUNTIF(C8:AG8,"M")*Configuracion!$C$15+COUNTIF(C8:AG8,"T")*Configuracion!$C$16+COUNTIF(C8:AG8,"N")*Configuracion!$C$17))</x:f>
        <x:v>24</x:v>
      </x:c>
      <x:c r="AI8" s="8" t="str">
        <x:f>IF(COUNTA(A8:AG8)=0,"",IF(Configuracion!$B$12&lt;&gt;"OK","Revisar ajustes",IF(OR(A8="",B8="",COUNTIF($A$5:$A$24,A8)&lt;&gt;1),"Revisar empleado",IF(AK8&gt;0,"Revisar fuera de mes",IF(COUNTA(C8:AG8)-(COUNTIF(C8:AG8,"M")+COUNTIF(C8:AG8,"T")+COUNTIF(C8:AG8,"N")+COUNTIF(C8:AG8,"L")+COUNTIF(C8:AG8,"V"))&gt;0,"Revisar código","OK")))))</x:f>
        <x:v>OK</x:v>
      </x:c>
      <x:c r="AJ8" s="8" t="n">
        <x:f>IF(AI8="","",IF(AI8&lt;&gt;"OK","Revisar",DAY(DATE(Configuracion!$B$4,Configuracion!$B$5+1,0))-COUNTA(C8:AG8)))</x:f>
        <x:v>25</x:v>
      </x:c>
      <x:c r="AK8" s="8" t="n">
        <x:f>IF(COUNTA(A8:AG8)=0,"",SUM(IF(C$3="",COUNTA(C8),0),IF(D$3="",COUNTA(D8),0),IF(E$3="",COUNTA(E8),0),IF(F$3="",COUNTA(F8),0),IF(G$3="",COUNTA(G8),0),IF(H$3="",COUNTA(H8),0),IF(I$3="",COUNTA(I8),0),IF(J$3="",COUNTA(J8),0),IF(K$3="",COUNTA(K8),0),IF(L$3="",COUNTA(L8),0),IF(M$3="",COUNTA(M8),0),IF(N$3="",COUNTA(N8),0),IF(O$3="",COUNTA(O8),0),IF(P$3="",COUNTA(P8),0),IF(Q$3="",COUNTA(Q8),0),IF(R$3="",COUNTA(R8),0),IF(S$3="",COUNTA(S8),0),IF(T$3="",COUNTA(T8),0),IF(U$3="",COUNTA(U8),0),IF(V$3="",COUNTA(V8),0),IF(W$3="",COUNTA(W8),0),IF(X$3="",COUNTA(X8),0),IF(Y$3="",COUNTA(Y8),0),IF(Z$3="",COUNTA(Z8),0),IF(AA$3="",COUNTA(AA8),0),IF(AB$3="",COUNTA(AB8),0),IF(AC$3="",COUNTA(AC8),0),IF(AD$3="",COUNTA(AD8),0),IF(AE$3="",COUNTA(AE8),0),IF(AF$3="",COUNTA(AF8),0),IF(AG$3="",COUNTA(AG8),0)))</x:f>
        <x:v>0</x:v>
      </x:c>
    </x:row>
    <x:row r="9" ht="26" customHeight="1">
      <x:c r="A9" s="4" t="str">
        <x:v>EMP-05</x:v>
      </x:c>
      <x:c r="B9" s="4" t="str">
        <x:v>Sara (ejemplo)</x:v>
      </x:c>
      <x:c r="C9" s="9" t="str">
        <x:v>L</x:v>
      </x:c>
      <x:c r="D9" s="9" t="str">
        <x:v>V</x:v>
      </x:c>
      <x:c r="E9" s="9" t="str">
        <x:v>M</x:v>
      </x:c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9"/>
      <x:c r="R9" s="9"/>
      <x:c r="S9" s="9"/>
      <x:c r="T9" s="9"/>
      <x:c r="U9" s="9"/>
      <x:c r="V9" s="9"/>
      <x:c r="W9" s="9"/>
      <x:c r="X9" s="9"/>
      <x:c r="Y9" s="9"/>
      <x:c r="Z9" s="9"/>
      <x:c r="AA9" s="9"/>
      <x:c r="AB9" s="9"/>
      <x:c r="AC9" s="9"/>
      <x:c r="AD9" s="9"/>
      <x:c r="AE9" s="9"/>
      <x:c r="AF9" s="9"/>
      <x:c r="AG9" s="9"/>
      <x:c r="AH9" s="10" t="n">
        <x:f>IF(AI9="","",IF(AI9&lt;&gt;"OK","Revisar",COUNTIF(C9:AG9,"M")*Configuracion!$C$15+COUNTIF(C9:AG9,"T")*Configuracion!$C$16+COUNTIF(C9:AG9,"N")*Configuracion!$C$17))</x:f>
        <x:v>8</x:v>
      </x:c>
      <x:c r="AI9" s="8" t="str">
        <x:f>IF(COUNTA(A9:AG9)=0,"",IF(Configuracion!$B$12&lt;&gt;"OK","Revisar ajustes",IF(OR(A9="",B9="",COUNTIF($A$5:$A$24,A9)&lt;&gt;1),"Revisar empleado",IF(AK9&gt;0,"Revisar fuera de mes",IF(COUNTA(C9:AG9)-(COUNTIF(C9:AG9,"M")+COUNTIF(C9:AG9,"T")+COUNTIF(C9:AG9,"N")+COUNTIF(C9:AG9,"L")+COUNTIF(C9:AG9,"V"))&gt;0,"Revisar código","OK")))))</x:f>
        <x:v>OK</x:v>
      </x:c>
      <x:c r="AJ9" s="8" t="n">
        <x:f>IF(AI9="","",IF(AI9&lt;&gt;"OK","Revisar",DAY(DATE(Configuracion!$B$4,Configuracion!$B$5+1,0))-COUNTA(C9:AG9)))</x:f>
        <x:v>25</x:v>
      </x:c>
      <x:c r="AK9" s="8" t="n">
        <x:f>IF(COUNTA(A9:AG9)=0,"",SUM(IF(C$3="",COUNTA(C9),0),IF(D$3="",COUNTA(D9),0),IF(E$3="",COUNTA(E9),0),IF(F$3="",COUNTA(F9),0),IF(G$3="",COUNTA(G9),0),IF(H$3="",COUNTA(H9),0),IF(I$3="",COUNTA(I9),0),IF(J$3="",COUNTA(J9),0),IF(K$3="",COUNTA(K9),0),IF(L$3="",COUNTA(L9),0),IF(M$3="",COUNTA(M9),0),IF(N$3="",COUNTA(N9),0),IF(O$3="",COUNTA(O9),0),IF(P$3="",COUNTA(P9),0),IF(Q$3="",COUNTA(Q9),0),IF(R$3="",COUNTA(R9),0),IF(S$3="",COUNTA(S9),0),IF(T$3="",COUNTA(T9),0),IF(U$3="",COUNTA(U9),0),IF(V$3="",COUNTA(V9),0),IF(W$3="",COUNTA(W9),0),IF(X$3="",COUNTA(X9),0),IF(Y$3="",COUNTA(Y9),0),IF(Z$3="",COUNTA(Z9),0),IF(AA$3="",COUNTA(AA9),0),IF(AB$3="",COUNTA(AB9),0),IF(AC$3="",COUNTA(AC9),0),IF(AD$3="",COUNTA(AD9),0),IF(AE$3="",COUNTA(AE9),0),IF(AF$3="",COUNTA(AF9),0),IF(AG$3="",COUNTA(AG9),0)))</x:f>
        <x:v>0</x:v>
      </x:c>
    </x:row>
    <x:row r="10" ht="26" customHeight="1">
      <x:c r="A10" s="4"/>
      <x:c r="B10" s="4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9"/>
      <x:c r="R10" s="9"/>
      <x:c r="S10" s="9"/>
      <x:c r="T10" s="9"/>
      <x:c r="U10" s="9"/>
      <x:c r="V10" s="9"/>
      <x:c r="W10" s="9"/>
      <x:c r="X10" s="9"/>
      <x:c r="Y10" s="9"/>
      <x:c r="Z10" s="9"/>
      <x:c r="AA10" s="9"/>
      <x:c r="AB10" s="9"/>
      <x:c r="AC10" s="9"/>
      <x:c r="AD10" s="9"/>
      <x:c r="AE10" s="9"/>
      <x:c r="AF10" s="9"/>
      <x:c r="AG10" s="9"/>
      <x:c r="AH10" s="10" t="str">
        <x:f>IF(AI10="","",IF(AI10&lt;&gt;"OK","Revisar",COUNTIF(C10:AG10,"M")*Configuracion!$C$15+COUNTIF(C10:AG10,"T")*Configuracion!$C$16+COUNTIF(C10:AG10,"N")*Configuracion!$C$17))</x:f>
      </x:c>
      <x:c r="AI10" s="8" t="str">
        <x:f>IF(COUNTA(A10:AG10)=0,"",IF(Configuracion!$B$12&lt;&gt;"OK","Revisar ajustes",IF(OR(A10="",B10="",COUNTIF($A$5:$A$24,A10)&lt;&gt;1),"Revisar empleado",IF(AK10&gt;0,"Revisar fuera de mes",IF(COUNTA(C10:AG10)-(COUNTIF(C10:AG10,"M")+COUNTIF(C10:AG10,"T")+COUNTIF(C10:AG10,"N")+COUNTIF(C10:AG10,"L")+COUNTIF(C10:AG10,"V"))&gt;0,"Revisar código","OK")))))</x:f>
      </x:c>
      <x:c r="AJ10" s="8" t="str">
        <x:f>IF(AI10="","",IF(AI10&lt;&gt;"OK","Revisar",DAY(DATE(Configuracion!$B$4,Configuracion!$B$5+1,0))-COUNTA(C10:AG10)))</x:f>
      </x:c>
      <x:c r="AK10" s="8" t="str">
        <x:f>IF(COUNTA(A10:AG10)=0,"",SUM(IF(C$3="",COUNTA(C10),0),IF(D$3="",COUNTA(D10),0),IF(E$3="",COUNTA(E10),0),IF(F$3="",COUNTA(F10),0),IF(G$3="",COUNTA(G10),0),IF(H$3="",COUNTA(H10),0),IF(I$3="",COUNTA(I10),0),IF(J$3="",COUNTA(J10),0),IF(K$3="",COUNTA(K10),0),IF(L$3="",COUNTA(L10),0),IF(M$3="",COUNTA(M10),0),IF(N$3="",COUNTA(N10),0),IF(O$3="",COUNTA(O10),0),IF(P$3="",COUNTA(P10),0),IF(Q$3="",COUNTA(Q10),0),IF(R$3="",COUNTA(R10),0),IF(S$3="",COUNTA(S10),0),IF(T$3="",COUNTA(T10),0),IF(U$3="",COUNTA(U10),0),IF(V$3="",COUNTA(V10),0),IF(W$3="",COUNTA(W10),0),IF(X$3="",COUNTA(X10),0),IF(Y$3="",COUNTA(Y10),0),IF(Z$3="",COUNTA(Z10),0),IF(AA$3="",COUNTA(AA10),0),IF(AB$3="",COUNTA(AB10),0),IF(AC$3="",COUNTA(AC10),0),IF(AD$3="",COUNTA(AD10),0),IF(AE$3="",COUNTA(AE10),0),IF(AF$3="",COUNTA(AF10),0),IF(AG$3="",COUNTA(AG10),0)))</x:f>
      </x:c>
    </x:row>
    <x:row r="11" ht="26" customHeight="1">
      <x:c r="A11" s="4"/>
      <x:c r="B11" s="4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9"/>
      <x:c r="X11" s="9"/>
      <x:c r="Y11" s="9"/>
      <x:c r="Z11" s="9"/>
      <x:c r="AA11" s="9"/>
      <x:c r="AB11" s="9"/>
      <x:c r="AC11" s="9"/>
      <x:c r="AD11" s="9"/>
      <x:c r="AE11" s="9"/>
      <x:c r="AF11" s="9"/>
      <x:c r="AG11" s="9"/>
      <x:c r="AH11" s="10" t="str">
        <x:f>IF(AI11="","",IF(AI11&lt;&gt;"OK","Revisar",COUNTIF(C11:AG11,"M")*Configuracion!$C$15+COUNTIF(C11:AG11,"T")*Configuracion!$C$16+COUNTIF(C11:AG11,"N")*Configuracion!$C$17))</x:f>
      </x:c>
      <x:c r="AI11" s="8" t="str">
        <x:f>IF(COUNTA(A11:AG11)=0,"",IF(Configuracion!$B$12&lt;&gt;"OK","Revisar ajustes",IF(OR(A11="",B11="",COUNTIF($A$5:$A$24,A11)&lt;&gt;1),"Revisar empleado",IF(AK11&gt;0,"Revisar fuera de mes",IF(COUNTA(C11:AG11)-(COUNTIF(C11:AG11,"M")+COUNTIF(C11:AG11,"T")+COUNTIF(C11:AG11,"N")+COUNTIF(C11:AG11,"L")+COUNTIF(C11:AG11,"V"))&gt;0,"Revisar código","OK")))))</x:f>
      </x:c>
      <x:c r="AJ11" s="8" t="str">
        <x:f>IF(AI11="","",IF(AI11&lt;&gt;"OK","Revisar",DAY(DATE(Configuracion!$B$4,Configuracion!$B$5+1,0))-COUNTA(C11:AG11)))</x:f>
      </x:c>
      <x:c r="AK11" s="8" t="str">
        <x:f>IF(COUNTA(A11:AG11)=0,"",SUM(IF(C$3="",COUNTA(C11),0),IF(D$3="",COUNTA(D11),0),IF(E$3="",COUNTA(E11),0),IF(F$3="",COUNTA(F11),0),IF(G$3="",COUNTA(G11),0),IF(H$3="",COUNTA(H11),0),IF(I$3="",COUNTA(I11),0),IF(J$3="",COUNTA(J11),0),IF(K$3="",COUNTA(K11),0),IF(L$3="",COUNTA(L11),0),IF(M$3="",COUNTA(M11),0),IF(N$3="",COUNTA(N11),0),IF(O$3="",COUNTA(O11),0),IF(P$3="",COUNTA(P11),0),IF(Q$3="",COUNTA(Q11),0),IF(R$3="",COUNTA(R11),0),IF(S$3="",COUNTA(S11),0),IF(T$3="",COUNTA(T11),0),IF(U$3="",COUNTA(U11),0),IF(V$3="",COUNTA(V11),0),IF(W$3="",COUNTA(W11),0),IF(X$3="",COUNTA(X11),0),IF(Y$3="",COUNTA(Y11),0),IF(Z$3="",COUNTA(Z11),0),IF(AA$3="",COUNTA(AA11),0),IF(AB$3="",COUNTA(AB11),0),IF(AC$3="",COUNTA(AC11),0),IF(AD$3="",COUNTA(AD11),0),IF(AE$3="",COUNTA(AE11),0),IF(AF$3="",COUNTA(AF11),0),IF(AG$3="",COUNTA(AG11),0)))</x:f>
      </x:c>
    </x:row>
    <x:row r="12" ht="26" customHeight="1">
      <x:c r="A12" s="4"/>
      <x:c r="B12" s="4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9"/>
      <x:c r="R12" s="9"/>
      <x:c r="S12" s="9"/>
      <x:c r="T12" s="9"/>
      <x:c r="U12" s="9"/>
      <x:c r="V12" s="9"/>
      <x:c r="W12" s="9"/>
      <x:c r="X12" s="9"/>
      <x:c r="Y12" s="9"/>
      <x:c r="Z12" s="9"/>
      <x:c r="AA12" s="9"/>
      <x:c r="AB12" s="9"/>
      <x:c r="AC12" s="9"/>
      <x:c r="AD12" s="9"/>
      <x:c r="AE12" s="9"/>
      <x:c r="AF12" s="9"/>
      <x:c r="AG12" s="9"/>
      <x:c r="AH12" s="10" t="str">
        <x:f>IF(AI12="","",IF(AI12&lt;&gt;"OK","Revisar",COUNTIF(C12:AG12,"M")*Configuracion!$C$15+COUNTIF(C12:AG12,"T")*Configuracion!$C$16+COUNTIF(C12:AG12,"N")*Configuracion!$C$17))</x:f>
      </x:c>
      <x:c r="AI12" s="8" t="str">
        <x:f>IF(COUNTA(A12:AG12)=0,"",IF(Configuracion!$B$12&lt;&gt;"OK","Revisar ajustes",IF(OR(A12="",B12="",COUNTIF($A$5:$A$24,A12)&lt;&gt;1),"Revisar empleado",IF(AK12&gt;0,"Revisar fuera de mes",IF(COUNTA(C12:AG12)-(COUNTIF(C12:AG12,"M")+COUNTIF(C12:AG12,"T")+COUNTIF(C12:AG12,"N")+COUNTIF(C12:AG12,"L")+COUNTIF(C12:AG12,"V"))&gt;0,"Revisar código","OK")))))</x:f>
      </x:c>
      <x:c r="AJ12" s="8" t="str">
        <x:f>IF(AI12="","",IF(AI12&lt;&gt;"OK","Revisar",DAY(DATE(Configuracion!$B$4,Configuracion!$B$5+1,0))-COUNTA(C12:AG12)))</x:f>
      </x:c>
      <x:c r="AK12" s="8" t="str">
        <x:f>IF(COUNTA(A12:AG12)=0,"",SUM(IF(C$3="",COUNTA(C12),0),IF(D$3="",COUNTA(D12),0),IF(E$3="",COUNTA(E12),0),IF(F$3="",COUNTA(F12),0),IF(G$3="",COUNTA(G12),0),IF(H$3="",COUNTA(H12),0),IF(I$3="",COUNTA(I12),0),IF(J$3="",COUNTA(J12),0),IF(K$3="",COUNTA(K12),0),IF(L$3="",COUNTA(L12),0),IF(M$3="",COUNTA(M12),0),IF(N$3="",COUNTA(N12),0),IF(O$3="",COUNTA(O12),0),IF(P$3="",COUNTA(P12),0),IF(Q$3="",COUNTA(Q12),0),IF(R$3="",COUNTA(R12),0),IF(S$3="",COUNTA(S12),0),IF(T$3="",COUNTA(T12),0),IF(U$3="",COUNTA(U12),0),IF(V$3="",COUNTA(V12),0),IF(W$3="",COUNTA(W12),0),IF(X$3="",COUNTA(X12),0),IF(Y$3="",COUNTA(Y12),0),IF(Z$3="",COUNTA(Z12),0),IF(AA$3="",COUNTA(AA12),0),IF(AB$3="",COUNTA(AB12),0),IF(AC$3="",COUNTA(AC12),0),IF(AD$3="",COUNTA(AD12),0),IF(AE$3="",COUNTA(AE12),0),IF(AF$3="",COUNTA(AF12),0),IF(AG$3="",COUNTA(AG12),0)))</x:f>
      </x:c>
    </x:row>
    <x:row r="13" ht="26" customHeight="1">
      <x:c r="A13" s="4"/>
      <x:c r="B13" s="4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9"/>
      <x:c r="R13" s="9"/>
      <x:c r="S13" s="9"/>
      <x:c r="T13" s="9"/>
      <x:c r="U13" s="9"/>
      <x:c r="V13" s="9"/>
      <x:c r="W13" s="9"/>
      <x:c r="X13" s="9"/>
      <x:c r="Y13" s="9"/>
      <x:c r="Z13" s="9"/>
      <x:c r="AA13" s="9"/>
      <x:c r="AB13" s="9"/>
      <x:c r="AC13" s="9"/>
      <x:c r="AD13" s="9"/>
      <x:c r="AE13" s="9"/>
      <x:c r="AF13" s="9"/>
      <x:c r="AG13" s="9"/>
      <x:c r="AH13" s="10" t="str">
        <x:f>IF(AI13="","",IF(AI13&lt;&gt;"OK","Revisar",COUNTIF(C13:AG13,"M")*Configuracion!$C$15+COUNTIF(C13:AG13,"T")*Configuracion!$C$16+COUNTIF(C13:AG13,"N")*Configuracion!$C$17))</x:f>
      </x:c>
      <x:c r="AI13" s="8" t="str">
        <x:f>IF(COUNTA(A13:AG13)=0,"",IF(Configuracion!$B$12&lt;&gt;"OK","Revisar ajustes",IF(OR(A13="",B13="",COUNTIF($A$5:$A$24,A13)&lt;&gt;1),"Revisar empleado",IF(AK13&gt;0,"Revisar fuera de mes",IF(COUNTA(C13:AG13)-(COUNTIF(C13:AG13,"M")+COUNTIF(C13:AG13,"T")+COUNTIF(C13:AG13,"N")+COUNTIF(C13:AG13,"L")+COUNTIF(C13:AG13,"V"))&gt;0,"Revisar código","OK")))))</x:f>
      </x:c>
      <x:c r="AJ13" s="8" t="str">
        <x:f>IF(AI13="","",IF(AI13&lt;&gt;"OK","Revisar",DAY(DATE(Configuracion!$B$4,Configuracion!$B$5+1,0))-COUNTA(C13:AG13)))</x:f>
      </x:c>
      <x:c r="AK13" s="8" t="str">
        <x:f>IF(COUNTA(A13:AG13)=0,"",SUM(IF(C$3="",COUNTA(C13),0),IF(D$3="",COUNTA(D13),0),IF(E$3="",COUNTA(E13),0),IF(F$3="",COUNTA(F13),0),IF(G$3="",COUNTA(G13),0),IF(H$3="",COUNTA(H13),0),IF(I$3="",COUNTA(I13),0),IF(J$3="",COUNTA(J13),0),IF(K$3="",COUNTA(K13),0),IF(L$3="",COUNTA(L13),0),IF(M$3="",COUNTA(M13),0),IF(N$3="",COUNTA(N13),0),IF(O$3="",COUNTA(O13),0),IF(P$3="",COUNTA(P13),0),IF(Q$3="",COUNTA(Q13),0),IF(R$3="",COUNTA(R13),0),IF(S$3="",COUNTA(S13),0),IF(T$3="",COUNTA(T13),0),IF(U$3="",COUNTA(U13),0),IF(V$3="",COUNTA(V13),0),IF(W$3="",COUNTA(W13),0),IF(X$3="",COUNTA(X13),0),IF(Y$3="",COUNTA(Y13),0),IF(Z$3="",COUNTA(Z13),0),IF(AA$3="",COUNTA(AA13),0),IF(AB$3="",COUNTA(AB13),0),IF(AC$3="",COUNTA(AC13),0),IF(AD$3="",COUNTA(AD13),0),IF(AE$3="",COUNTA(AE13),0),IF(AF$3="",COUNTA(AF13),0),IF(AG$3="",COUNTA(AG13),0)))</x:f>
      </x:c>
    </x:row>
    <x:row r="14" ht="26" customHeight="1">
      <x:c r="A14" s="4"/>
      <x:c r="B14" s="4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9"/>
      <x:c r="R14" s="9"/>
      <x:c r="S14" s="9"/>
      <x:c r="T14" s="9"/>
      <x:c r="U14" s="9"/>
      <x:c r="V14" s="9"/>
      <x:c r="W14" s="9"/>
      <x:c r="X14" s="9"/>
      <x:c r="Y14" s="9"/>
      <x:c r="Z14" s="9"/>
      <x:c r="AA14" s="9"/>
      <x:c r="AB14" s="9"/>
      <x:c r="AC14" s="9"/>
      <x:c r="AD14" s="9"/>
      <x:c r="AE14" s="9"/>
      <x:c r="AF14" s="9"/>
      <x:c r="AG14" s="9"/>
      <x:c r="AH14" s="10" t="str">
        <x:f>IF(AI14="","",IF(AI14&lt;&gt;"OK","Revisar",COUNTIF(C14:AG14,"M")*Configuracion!$C$15+COUNTIF(C14:AG14,"T")*Configuracion!$C$16+COUNTIF(C14:AG14,"N")*Configuracion!$C$17))</x:f>
      </x:c>
      <x:c r="AI14" s="8" t="str">
        <x:f>IF(COUNTA(A14:AG14)=0,"",IF(Configuracion!$B$12&lt;&gt;"OK","Revisar ajustes",IF(OR(A14="",B14="",COUNTIF($A$5:$A$24,A14)&lt;&gt;1),"Revisar empleado",IF(AK14&gt;0,"Revisar fuera de mes",IF(COUNTA(C14:AG14)-(COUNTIF(C14:AG14,"M")+COUNTIF(C14:AG14,"T")+COUNTIF(C14:AG14,"N")+COUNTIF(C14:AG14,"L")+COUNTIF(C14:AG14,"V"))&gt;0,"Revisar código","OK")))))</x:f>
      </x:c>
      <x:c r="AJ14" s="8" t="str">
        <x:f>IF(AI14="","",IF(AI14&lt;&gt;"OK","Revisar",DAY(DATE(Configuracion!$B$4,Configuracion!$B$5+1,0))-COUNTA(C14:AG14)))</x:f>
      </x:c>
      <x:c r="AK14" s="8" t="str">
        <x:f>IF(COUNTA(A14:AG14)=0,"",SUM(IF(C$3="",COUNTA(C14),0),IF(D$3="",COUNTA(D14),0),IF(E$3="",COUNTA(E14),0),IF(F$3="",COUNTA(F14),0),IF(G$3="",COUNTA(G14),0),IF(H$3="",COUNTA(H14),0),IF(I$3="",COUNTA(I14),0),IF(J$3="",COUNTA(J14),0),IF(K$3="",COUNTA(K14),0),IF(L$3="",COUNTA(L14),0),IF(M$3="",COUNTA(M14),0),IF(N$3="",COUNTA(N14),0),IF(O$3="",COUNTA(O14),0),IF(P$3="",COUNTA(P14),0),IF(Q$3="",COUNTA(Q14),0),IF(R$3="",COUNTA(R14),0),IF(S$3="",COUNTA(S14),0),IF(T$3="",COUNTA(T14),0),IF(U$3="",COUNTA(U14),0),IF(V$3="",COUNTA(V14),0),IF(W$3="",COUNTA(W14),0),IF(X$3="",COUNTA(X14),0),IF(Y$3="",COUNTA(Y14),0),IF(Z$3="",COUNTA(Z14),0),IF(AA$3="",COUNTA(AA14),0),IF(AB$3="",COUNTA(AB14),0),IF(AC$3="",COUNTA(AC14),0),IF(AD$3="",COUNTA(AD14),0),IF(AE$3="",COUNTA(AE14),0),IF(AF$3="",COUNTA(AF14),0),IF(AG$3="",COUNTA(AG14),0)))</x:f>
      </x:c>
    </x:row>
    <x:row r="15" ht="26" customHeight="1">
      <x:c r="A15" s="4"/>
      <x:c r="B15" s="4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9"/>
      <x:c r="R15" s="9"/>
      <x:c r="S15" s="9"/>
      <x:c r="T15" s="9"/>
      <x:c r="U15" s="9"/>
      <x:c r="V15" s="9"/>
      <x:c r="W15" s="9"/>
      <x:c r="X15" s="9"/>
      <x:c r="Y15" s="9"/>
      <x:c r="Z15" s="9"/>
      <x:c r="AA15" s="9"/>
      <x:c r="AB15" s="9"/>
      <x:c r="AC15" s="9"/>
      <x:c r="AD15" s="9"/>
      <x:c r="AE15" s="9"/>
      <x:c r="AF15" s="9"/>
      <x:c r="AG15" s="9"/>
      <x:c r="AH15" s="10" t="str">
        <x:f>IF(AI15="","",IF(AI15&lt;&gt;"OK","Revisar",COUNTIF(C15:AG15,"M")*Configuracion!$C$15+COUNTIF(C15:AG15,"T")*Configuracion!$C$16+COUNTIF(C15:AG15,"N")*Configuracion!$C$17))</x:f>
      </x:c>
      <x:c r="AI15" s="8" t="str">
        <x:f>IF(COUNTA(A15:AG15)=0,"",IF(Configuracion!$B$12&lt;&gt;"OK","Revisar ajustes",IF(OR(A15="",B15="",COUNTIF($A$5:$A$24,A15)&lt;&gt;1),"Revisar empleado",IF(AK15&gt;0,"Revisar fuera de mes",IF(COUNTA(C15:AG15)-(COUNTIF(C15:AG15,"M")+COUNTIF(C15:AG15,"T")+COUNTIF(C15:AG15,"N")+COUNTIF(C15:AG15,"L")+COUNTIF(C15:AG15,"V"))&gt;0,"Revisar código","OK")))))</x:f>
      </x:c>
      <x:c r="AJ15" s="8" t="str">
        <x:f>IF(AI15="","",IF(AI15&lt;&gt;"OK","Revisar",DAY(DATE(Configuracion!$B$4,Configuracion!$B$5+1,0))-COUNTA(C15:AG15)))</x:f>
      </x:c>
      <x:c r="AK15" s="8" t="str">
        <x:f>IF(COUNTA(A15:AG15)=0,"",SUM(IF(C$3="",COUNTA(C15),0),IF(D$3="",COUNTA(D15),0),IF(E$3="",COUNTA(E15),0),IF(F$3="",COUNTA(F15),0),IF(G$3="",COUNTA(G15),0),IF(H$3="",COUNTA(H15),0),IF(I$3="",COUNTA(I15),0),IF(J$3="",COUNTA(J15),0),IF(K$3="",COUNTA(K15),0),IF(L$3="",COUNTA(L15),0),IF(M$3="",COUNTA(M15),0),IF(N$3="",COUNTA(N15),0),IF(O$3="",COUNTA(O15),0),IF(P$3="",COUNTA(P15),0),IF(Q$3="",COUNTA(Q15),0),IF(R$3="",COUNTA(R15),0),IF(S$3="",COUNTA(S15),0),IF(T$3="",COUNTA(T15),0),IF(U$3="",COUNTA(U15),0),IF(V$3="",COUNTA(V15),0),IF(W$3="",COUNTA(W15),0),IF(X$3="",COUNTA(X15),0),IF(Y$3="",COUNTA(Y15),0),IF(Z$3="",COUNTA(Z15),0),IF(AA$3="",COUNTA(AA15),0),IF(AB$3="",COUNTA(AB15),0),IF(AC$3="",COUNTA(AC15),0),IF(AD$3="",COUNTA(AD15),0),IF(AE$3="",COUNTA(AE15),0),IF(AF$3="",COUNTA(AF15),0),IF(AG$3="",COUNTA(AG15),0)))</x:f>
      </x:c>
    </x:row>
    <x:row r="16" ht="26" customHeight="1">
      <x:c r="A16" s="4"/>
      <x:c r="B16" s="4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9"/>
      <x:c r="R16" s="9"/>
      <x:c r="S16" s="9"/>
      <x:c r="T16" s="9"/>
      <x:c r="U16" s="9"/>
      <x:c r="V16" s="9"/>
      <x:c r="W16" s="9"/>
      <x:c r="X16" s="9"/>
      <x:c r="Y16" s="9"/>
      <x:c r="Z16" s="9"/>
      <x:c r="AA16" s="9"/>
      <x:c r="AB16" s="9"/>
      <x:c r="AC16" s="9"/>
      <x:c r="AD16" s="9"/>
      <x:c r="AE16" s="9"/>
      <x:c r="AF16" s="9"/>
      <x:c r="AG16" s="9"/>
      <x:c r="AH16" s="10" t="str">
        <x:f>IF(AI16="","",IF(AI16&lt;&gt;"OK","Revisar",COUNTIF(C16:AG16,"M")*Configuracion!$C$15+COUNTIF(C16:AG16,"T")*Configuracion!$C$16+COUNTIF(C16:AG16,"N")*Configuracion!$C$17))</x:f>
      </x:c>
      <x:c r="AI16" s="8" t="str">
        <x:f>IF(COUNTA(A16:AG16)=0,"",IF(Configuracion!$B$12&lt;&gt;"OK","Revisar ajustes",IF(OR(A16="",B16="",COUNTIF($A$5:$A$24,A16)&lt;&gt;1),"Revisar empleado",IF(AK16&gt;0,"Revisar fuera de mes",IF(COUNTA(C16:AG16)-(COUNTIF(C16:AG16,"M")+COUNTIF(C16:AG16,"T")+COUNTIF(C16:AG16,"N")+COUNTIF(C16:AG16,"L")+COUNTIF(C16:AG16,"V"))&gt;0,"Revisar código","OK")))))</x:f>
      </x:c>
      <x:c r="AJ16" s="8" t="str">
        <x:f>IF(AI16="","",IF(AI16&lt;&gt;"OK","Revisar",DAY(DATE(Configuracion!$B$4,Configuracion!$B$5+1,0))-COUNTA(C16:AG16)))</x:f>
      </x:c>
      <x:c r="AK16" s="8" t="str">
        <x:f>IF(COUNTA(A16:AG16)=0,"",SUM(IF(C$3="",COUNTA(C16),0),IF(D$3="",COUNTA(D16),0),IF(E$3="",COUNTA(E16),0),IF(F$3="",COUNTA(F16),0),IF(G$3="",COUNTA(G16),0),IF(H$3="",COUNTA(H16),0),IF(I$3="",COUNTA(I16),0),IF(J$3="",COUNTA(J16),0),IF(K$3="",COUNTA(K16),0),IF(L$3="",COUNTA(L16),0),IF(M$3="",COUNTA(M16),0),IF(N$3="",COUNTA(N16),0),IF(O$3="",COUNTA(O16),0),IF(P$3="",COUNTA(P16),0),IF(Q$3="",COUNTA(Q16),0),IF(R$3="",COUNTA(R16),0),IF(S$3="",COUNTA(S16),0),IF(T$3="",COUNTA(T16),0),IF(U$3="",COUNTA(U16),0),IF(V$3="",COUNTA(V16),0),IF(W$3="",COUNTA(W16),0),IF(X$3="",COUNTA(X16),0),IF(Y$3="",COUNTA(Y16),0),IF(Z$3="",COUNTA(Z16),0),IF(AA$3="",COUNTA(AA16),0),IF(AB$3="",COUNTA(AB16),0),IF(AC$3="",COUNTA(AC16),0),IF(AD$3="",COUNTA(AD16),0),IF(AE$3="",COUNTA(AE16),0),IF(AF$3="",COUNTA(AF16),0),IF(AG$3="",COUNTA(AG16),0)))</x:f>
      </x:c>
    </x:row>
    <x:row r="17" ht="26" customHeight="1">
      <x:c r="A17" s="4"/>
      <x:c r="B17" s="4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9"/>
      <x:c r="R17" s="9"/>
      <x:c r="S17" s="9"/>
      <x:c r="T17" s="9"/>
      <x:c r="U17" s="9"/>
      <x:c r="V17" s="9"/>
      <x:c r="W17" s="9"/>
      <x:c r="X17" s="9"/>
      <x:c r="Y17" s="9"/>
      <x:c r="Z17" s="9"/>
      <x:c r="AA17" s="9"/>
      <x:c r="AB17" s="9"/>
      <x:c r="AC17" s="9"/>
      <x:c r="AD17" s="9"/>
      <x:c r="AE17" s="9"/>
      <x:c r="AF17" s="9"/>
      <x:c r="AG17" s="9"/>
      <x:c r="AH17" s="10" t="str">
        <x:f>IF(AI17="","",IF(AI17&lt;&gt;"OK","Revisar",COUNTIF(C17:AG17,"M")*Configuracion!$C$15+COUNTIF(C17:AG17,"T")*Configuracion!$C$16+COUNTIF(C17:AG17,"N")*Configuracion!$C$17))</x:f>
      </x:c>
      <x:c r="AI17" s="8" t="str">
        <x:f>IF(COUNTA(A17:AG17)=0,"",IF(Configuracion!$B$12&lt;&gt;"OK","Revisar ajustes",IF(OR(A17="",B17="",COUNTIF($A$5:$A$24,A17)&lt;&gt;1),"Revisar empleado",IF(AK17&gt;0,"Revisar fuera de mes",IF(COUNTA(C17:AG17)-(COUNTIF(C17:AG17,"M")+COUNTIF(C17:AG17,"T")+COUNTIF(C17:AG17,"N")+COUNTIF(C17:AG17,"L")+COUNTIF(C17:AG17,"V"))&gt;0,"Revisar código","OK")))))</x:f>
      </x:c>
      <x:c r="AJ17" s="8" t="str">
        <x:f>IF(AI17="","",IF(AI17&lt;&gt;"OK","Revisar",DAY(DATE(Configuracion!$B$4,Configuracion!$B$5+1,0))-COUNTA(C17:AG17)))</x:f>
      </x:c>
      <x:c r="AK17" s="8" t="str">
        <x:f>IF(COUNTA(A17:AG17)=0,"",SUM(IF(C$3="",COUNTA(C17),0),IF(D$3="",COUNTA(D17),0),IF(E$3="",COUNTA(E17),0),IF(F$3="",COUNTA(F17),0),IF(G$3="",COUNTA(G17),0),IF(H$3="",COUNTA(H17),0),IF(I$3="",COUNTA(I17),0),IF(J$3="",COUNTA(J17),0),IF(K$3="",COUNTA(K17),0),IF(L$3="",COUNTA(L17),0),IF(M$3="",COUNTA(M17),0),IF(N$3="",COUNTA(N17),0),IF(O$3="",COUNTA(O17),0),IF(P$3="",COUNTA(P17),0),IF(Q$3="",COUNTA(Q17),0),IF(R$3="",COUNTA(R17),0),IF(S$3="",COUNTA(S17),0),IF(T$3="",COUNTA(T17),0),IF(U$3="",COUNTA(U17),0),IF(V$3="",COUNTA(V17),0),IF(W$3="",COUNTA(W17),0),IF(X$3="",COUNTA(X17),0),IF(Y$3="",COUNTA(Y17),0),IF(Z$3="",COUNTA(Z17),0),IF(AA$3="",COUNTA(AA17),0),IF(AB$3="",COUNTA(AB17),0),IF(AC$3="",COUNTA(AC17),0),IF(AD$3="",COUNTA(AD17),0),IF(AE$3="",COUNTA(AE17),0),IF(AF$3="",COUNTA(AF17),0),IF(AG$3="",COUNTA(AG17),0)))</x:f>
      </x:c>
    </x:row>
    <x:row r="18" ht="26" customHeight="1">
      <x:c r="A18" s="4"/>
      <x:c r="B18" s="4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9"/>
      <x:c r="R18" s="9"/>
      <x:c r="S18" s="9"/>
      <x:c r="T18" s="9"/>
      <x:c r="U18" s="9"/>
      <x:c r="V18" s="9"/>
      <x:c r="W18" s="9"/>
      <x:c r="X18" s="9"/>
      <x:c r="Y18" s="9"/>
      <x:c r="Z18" s="9"/>
      <x:c r="AA18" s="9"/>
      <x:c r="AB18" s="9"/>
      <x:c r="AC18" s="9"/>
      <x:c r="AD18" s="9"/>
      <x:c r="AE18" s="9"/>
      <x:c r="AF18" s="9"/>
      <x:c r="AG18" s="9"/>
      <x:c r="AH18" s="10" t="str">
        <x:f>IF(AI18="","",IF(AI18&lt;&gt;"OK","Revisar",COUNTIF(C18:AG18,"M")*Configuracion!$C$15+COUNTIF(C18:AG18,"T")*Configuracion!$C$16+COUNTIF(C18:AG18,"N")*Configuracion!$C$17))</x:f>
      </x:c>
      <x:c r="AI18" s="8" t="str">
        <x:f>IF(COUNTA(A18:AG18)=0,"",IF(Configuracion!$B$12&lt;&gt;"OK","Revisar ajustes",IF(OR(A18="",B18="",COUNTIF($A$5:$A$24,A18)&lt;&gt;1),"Revisar empleado",IF(AK18&gt;0,"Revisar fuera de mes",IF(COUNTA(C18:AG18)-(COUNTIF(C18:AG18,"M")+COUNTIF(C18:AG18,"T")+COUNTIF(C18:AG18,"N")+COUNTIF(C18:AG18,"L")+COUNTIF(C18:AG18,"V"))&gt;0,"Revisar código","OK")))))</x:f>
      </x:c>
      <x:c r="AJ18" s="8" t="str">
        <x:f>IF(AI18="","",IF(AI18&lt;&gt;"OK","Revisar",DAY(DATE(Configuracion!$B$4,Configuracion!$B$5+1,0))-COUNTA(C18:AG18)))</x:f>
      </x:c>
      <x:c r="AK18" s="8" t="str">
        <x:f>IF(COUNTA(A18:AG18)=0,"",SUM(IF(C$3="",COUNTA(C18),0),IF(D$3="",COUNTA(D18),0),IF(E$3="",COUNTA(E18),0),IF(F$3="",COUNTA(F18),0),IF(G$3="",COUNTA(G18),0),IF(H$3="",COUNTA(H18),0),IF(I$3="",COUNTA(I18),0),IF(J$3="",COUNTA(J18),0),IF(K$3="",COUNTA(K18),0),IF(L$3="",COUNTA(L18),0),IF(M$3="",COUNTA(M18),0),IF(N$3="",COUNTA(N18),0),IF(O$3="",COUNTA(O18),0),IF(P$3="",COUNTA(P18),0),IF(Q$3="",COUNTA(Q18),0),IF(R$3="",COUNTA(R18),0),IF(S$3="",COUNTA(S18),0),IF(T$3="",COUNTA(T18),0),IF(U$3="",COUNTA(U18),0),IF(V$3="",COUNTA(V18),0),IF(W$3="",COUNTA(W18),0),IF(X$3="",COUNTA(X18),0),IF(Y$3="",COUNTA(Y18),0),IF(Z$3="",COUNTA(Z18),0),IF(AA$3="",COUNTA(AA18),0),IF(AB$3="",COUNTA(AB18),0),IF(AC$3="",COUNTA(AC18),0),IF(AD$3="",COUNTA(AD18),0),IF(AE$3="",COUNTA(AE18),0),IF(AF$3="",COUNTA(AF18),0),IF(AG$3="",COUNTA(AG18),0)))</x:f>
      </x:c>
    </x:row>
    <x:row r="19" ht="26" customHeight="1">
      <x:c r="A19" s="4"/>
      <x:c r="B19" s="4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9"/>
      <x:c r="R19" s="9"/>
      <x:c r="S19" s="9"/>
      <x:c r="T19" s="9"/>
      <x:c r="U19" s="9"/>
      <x:c r="V19" s="9"/>
      <x:c r="W19" s="9"/>
      <x:c r="X19" s="9"/>
      <x:c r="Y19" s="9"/>
      <x:c r="Z19" s="9"/>
      <x:c r="AA19" s="9"/>
      <x:c r="AB19" s="9"/>
      <x:c r="AC19" s="9"/>
      <x:c r="AD19" s="9"/>
      <x:c r="AE19" s="9"/>
      <x:c r="AF19" s="9"/>
      <x:c r="AG19" s="9"/>
      <x:c r="AH19" s="10" t="str">
        <x:f>IF(AI19="","",IF(AI19&lt;&gt;"OK","Revisar",COUNTIF(C19:AG19,"M")*Configuracion!$C$15+COUNTIF(C19:AG19,"T")*Configuracion!$C$16+COUNTIF(C19:AG19,"N")*Configuracion!$C$17))</x:f>
      </x:c>
      <x:c r="AI19" s="8" t="str">
        <x:f>IF(COUNTA(A19:AG19)=0,"",IF(Configuracion!$B$12&lt;&gt;"OK","Revisar ajustes",IF(OR(A19="",B19="",COUNTIF($A$5:$A$24,A19)&lt;&gt;1),"Revisar empleado",IF(AK19&gt;0,"Revisar fuera de mes",IF(COUNTA(C19:AG19)-(COUNTIF(C19:AG19,"M")+COUNTIF(C19:AG19,"T")+COUNTIF(C19:AG19,"N")+COUNTIF(C19:AG19,"L")+COUNTIF(C19:AG19,"V"))&gt;0,"Revisar código","OK")))))</x:f>
      </x:c>
      <x:c r="AJ19" s="8" t="str">
        <x:f>IF(AI19="","",IF(AI19&lt;&gt;"OK","Revisar",DAY(DATE(Configuracion!$B$4,Configuracion!$B$5+1,0))-COUNTA(C19:AG19)))</x:f>
      </x:c>
      <x:c r="AK19" s="8" t="str">
        <x:f>IF(COUNTA(A19:AG19)=0,"",SUM(IF(C$3="",COUNTA(C19),0),IF(D$3="",COUNTA(D19),0),IF(E$3="",COUNTA(E19),0),IF(F$3="",COUNTA(F19),0),IF(G$3="",COUNTA(G19),0),IF(H$3="",COUNTA(H19),0),IF(I$3="",COUNTA(I19),0),IF(J$3="",COUNTA(J19),0),IF(K$3="",COUNTA(K19),0),IF(L$3="",COUNTA(L19),0),IF(M$3="",COUNTA(M19),0),IF(N$3="",COUNTA(N19),0),IF(O$3="",COUNTA(O19),0),IF(P$3="",COUNTA(P19),0),IF(Q$3="",COUNTA(Q19),0),IF(R$3="",COUNTA(R19),0),IF(S$3="",COUNTA(S19),0),IF(T$3="",COUNTA(T19),0),IF(U$3="",COUNTA(U19),0),IF(V$3="",COUNTA(V19),0),IF(W$3="",COUNTA(W19),0),IF(X$3="",COUNTA(X19),0),IF(Y$3="",COUNTA(Y19),0),IF(Z$3="",COUNTA(Z19),0),IF(AA$3="",COUNTA(AA19),0),IF(AB$3="",COUNTA(AB19),0),IF(AC$3="",COUNTA(AC19),0),IF(AD$3="",COUNTA(AD19),0),IF(AE$3="",COUNTA(AE19),0),IF(AF$3="",COUNTA(AF19),0),IF(AG$3="",COUNTA(AG19),0)))</x:f>
      </x:c>
    </x:row>
    <x:row r="20" ht="26" customHeight="1">
      <x:c r="A20" s="4"/>
      <x:c r="B20" s="4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9"/>
      <x:c r="R20" s="9"/>
      <x:c r="S20" s="9"/>
      <x:c r="T20" s="9"/>
      <x:c r="U20" s="9"/>
      <x:c r="V20" s="9"/>
      <x:c r="W20" s="9"/>
      <x:c r="X20" s="9"/>
      <x:c r="Y20" s="9"/>
      <x:c r="Z20" s="9"/>
      <x:c r="AA20" s="9"/>
      <x:c r="AB20" s="9"/>
      <x:c r="AC20" s="9"/>
      <x:c r="AD20" s="9"/>
      <x:c r="AE20" s="9"/>
      <x:c r="AF20" s="9"/>
      <x:c r="AG20" s="9"/>
      <x:c r="AH20" s="10" t="str">
        <x:f>IF(AI20="","",IF(AI20&lt;&gt;"OK","Revisar",COUNTIF(C20:AG20,"M")*Configuracion!$C$15+COUNTIF(C20:AG20,"T")*Configuracion!$C$16+COUNTIF(C20:AG20,"N")*Configuracion!$C$17))</x:f>
      </x:c>
      <x:c r="AI20" s="8" t="str">
        <x:f>IF(COUNTA(A20:AG20)=0,"",IF(Configuracion!$B$12&lt;&gt;"OK","Revisar ajustes",IF(OR(A20="",B20="",COUNTIF($A$5:$A$24,A20)&lt;&gt;1),"Revisar empleado",IF(AK20&gt;0,"Revisar fuera de mes",IF(COUNTA(C20:AG20)-(COUNTIF(C20:AG20,"M")+COUNTIF(C20:AG20,"T")+COUNTIF(C20:AG20,"N")+COUNTIF(C20:AG20,"L")+COUNTIF(C20:AG20,"V"))&gt;0,"Revisar código","OK")))))</x:f>
      </x:c>
      <x:c r="AJ20" s="8" t="str">
        <x:f>IF(AI20="","",IF(AI20&lt;&gt;"OK","Revisar",DAY(DATE(Configuracion!$B$4,Configuracion!$B$5+1,0))-COUNTA(C20:AG20)))</x:f>
      </x:c>
      <x:c r="AK20" s="8" t="str">
        <x:f>IF(COUNTA(A20:AG20)=0,"",SUM(IF(C$3="",COUNTA(C20),0),IF(D$3="",COUNTA(D20),0),IF(E$3="",COUNTA(E20),0),IF(F$3="",COUNTA(F20),0),IF(G$3="",COUNTA(G20),0),IF(H$3="",COUNTA(H20),0),IF(I$3="",COUNTA(I20),0),IF(J$3="",COUNTA(J20),0),IF(K$3="",COUNTA(K20),0),IF(L$3="",COUNTA(L20),0),IF(M$3="",COUNTA(M20),0),IF(N$3="",COUNTA(N20),0),IF(O$3="",COUNTA(O20),0),IF(P$3="",COUNTA(P20),0),IF(Q$3="",COUNTA(Q20),0),IF(R$3="",COUNTA(R20),0),IF(S$3="",COUNTA(S20),0),IF(T$3="",COUNTA(T20),0),IF(U$3="",COUNTA(U20),0),IF(V$3="",COUNTA(V20),0),IF(W$3="",COUNTA(W20),0),IF(X$3="",COUNTA(X20),0),IF(Y$3="",COUNTA(Y20),0),IF(Z$3="",COUNTA(Z20),0),IF(AA$3="",COUNTA(AA20),0),IF(AB$3="",COUNTA(AB20),0),IF(AC$3="",COUNTA(AC20),0),IF(AD$3="",COUNTA(AD20),0),IF(AE$3="",COUNTA(AE20),0),IF(AF$3="",COUNTA(AF20),0),IF(AG$3="",COUNTA(AG20),0)))</x:f>
      </x:c>
    </x:row>
    <x:row r="21" ht="26" customHeight="1">
      <x:c r="A21" s="4"/>
      <x:c r="B21" s="4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9"/>
      <x:c r="R21" s="9"/>
      <x:c r="S21" s="9"/>
      <x:c r="T21" s="9"/>
      <x:c r="U21" s="9"/>
      <x:c r="V21" s="9"/>
      <x:c r="W21" s="9"/>
      <x:c r="X21" s="9"/>
      <x:c r="Y21" s="9"/>
      <x:c r="Z21" s="9"/>
      <x:c r="AA21" s="9"/>
      <x:c r="AB21" s="9"/>
      <x:c r="AC21" s="9"/>
      <x:c r="AD21" s="9"/>
      <x:c r="AE21" s="9"/>
      <x:c r="AF21" s="9"/>
      <x:c r="AG21" s="9"/>
      <x:c r="AH21" s="10" t="str">
        <x:f>IF(AI21="","",IF(AI21&lt;&gt;"OK","Revisar",COUNTIF(C21:AG21,"M")*Configuracion!$C$15+COUNTIF(C21:AG21,"T")*Configuracion!$C$16+COUNTIF(C21:AG21,"N")*Configuracion!$C$17))</x:f>
      </x:c>
      <x:c r="AI21" s="8" t="str">
        <x:f>IF(COUNTA(A21:AG21)=0,"",IF(Configuracion!$B$12&lt;&gt;"OK","Revisar ajustes",IF(OR(A21="",B21="",COUNTIF($A$5:$A$24,A21)&lt;&gt;1),"Revisar empleado",IF(AK21&gt;0,"Revisar fuera de mes",IF(COUNTA(C21:AG21)-(COUNTIF(C21:AG21,"M")+COUNTIF(C21:AG21,"T")+COUNTIF(C21:AG21,"N")+COUNTIF(C21:AG21,"L")+COUNTIF(C21:AG21,"V"))&gt;0,"Revisar código","OK")))))</x:f>
      </x:c>
      <x:c r="AJ21" s="8" t="str">
        <x:f>IF(AI21="","",IF(AI21&lt;&gt;"OK","Revisar",DAY(DATE(Configuracion!$B$4,Configuracion!$B$5+1,0))-COUNTA(C21:AG21)))</x:f>
      </x:c>
      <x:c r="AK21" s="8" t="str">
        <x:f>IF(COUNTA(A21:AG21)=0,"",SUM(IF(C$3="",COUNTA(C21),0),IF(D$3="",COUNTA(D21),0),IF(E$3="",COUNTA(E21),0),IF(F$3="",COUNTA(F21),0),IF(G$3="",COUNTA(G21),0),IF(H$3="",COUNTA(H21),0),IF(I$3="",COUNTA(I21),0),IF(J$3="",COUNTA(J21),0),IF(K$3="",COUNTA(K21),0),IF(L$3="",COUNTA(L21),0),IF(M$3="",COUNTA(M21),0),IF(N$3="",COUNTA(N21),0),IF(O$3="",COUNTA(O21),0),IF(P$3="",COUNTA(P21),0),IF(Q$3="",COUNTA(Q21),0),IF(R$3="",COUNTA(R21),0),IF(S$3="",COUNTA(S21),0),IF(T$3="",COUNTA(T21),0),IF(U$3="",COUNTA(U21),0),IF(V$3="",COUNTA(V21),0),IF(W$3="",COUNTA(W21),0),IF(X$3="",COUNTA(X21),0),IF(Y$3="",COUNTA(Y21),0),IF(Z$3="",COUNTA(Z21),0),IF(AA$3="",COUNTA(AA21),0),IF(AB$3="",COUNTA(AB21),0),IF(AC$3="",COUNTA(AC21),0),IF(AD$3="",COUNTA(AD21),0),IF(AE$3="",COUNTA(AE21),0),IF(AF$3="",COUNTA(AF21),0),IF(AG$3="",COUNTA(AG21),0)))</x:f>
      </x:c>
    </x:row>
    <x:row r="22" ht="26" customHeight="1">
      <x:c r="A22" s="4"/>
      <x:c r="B22" s="4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9"/>
      <x:c r="R22" s="9"/>
      <x:c r="S22" s="9"/>
      <x:c r="T22" s="9"/>
      <x:c r="U22" s="9"/>
      <x:c r="V22" s="9"/>
      <x:c r="W22" s="9"/>
      <x:c r="X22" s="9"/>
      <x:c r="Y22" s="9"/>
      <x:c r="Z22" s="9"/>
      <x:c r="AA22" s="9"/>
      <x:c r="AB22" s="9"/>
      <x:c r="AC22" s="9"/>
      <x:c r="AD22" s="9"/>
      <x:c r="AE22" s="9"/>
      <x:c r="AF22" s="9"/>
      <x:c r="AG22" s="9"/>
      <x:c r="AH22" s="10" t="str">
        <x:f>IF(AI22="","",IF(AI22&lt;&gt;"OK","Revisar",COUNTIF(C22:AG22,"M")*Configuracion!$C$15+COUNTIF(C22:AG22,"T")*Configuracion!$C$16+COUNTIF(C22:AG22,"N")*Configuracion!$C$17))</x:f>
      </x:c>
      <x:c r="AI22" s="8" t="str">
        <x:f>IF(COUNTA(A22:AG22)=0,"",IF(Configuracion!$B$12&lt;&gt;"OK","Revisar ajustes",IF(OR(A22="",B22="",COUNTIF($A$5:$A$24,A22)&lt;&gt;1),"Revisar empleado",IF(AK22&gt;0,"Revisar fuera de mes",IF(COUNTA(C22:AG22)-(COUNTIF(C22:AG22,"M")+COUNTIF(C22:AG22,"T")+COUNTIF(C22:AG22,"N")+COUNTIF(C22:AG22,"L")+COUNTIF(C22:AG22,"V"))&gt;0,"Revisar código","OK")))))</x:f>
      </x:c>
      <x:c r="AJ22" s="8" t="str">
        <x:f>IF(AI22="","",IF(AI22&lt;&gt;"OK","Revisar",DAY(DATE(Configuracion!$B$4,Configuracion!$B$5+1,0))-COUNTA(C22:AG22)))</x:f>
      </x:c>
      <x:c r="AK22" s="8" t="str">
        <x:f>IF(COUNTA(A22:AG22)=0,"",SUM(IF(C$3="",COUNTA(C22),0),IF(D$3="",COUNTA(D22),0),IF(E$3="",COUNTA(E22),0),IF(F$3="",COUNTA(F22),0),IF(G$3="",COUNTA(G22),0),IF(H$3="",COUNTA(H22),0),IF(I$3="",COUNTA(I22),0),IF(J$3="",COUNTA(J22),0),IF(K$3="",COUNTA(K22),0),IF(L$3="",COUNTA(L22),0),IF(M$3="",COUNTA(M22),0),IF(N$3="",COUNTA(N22),0),IF(O$3="",COUNTA(O22),0),IF(P$3="",COUNTA(P22),0),IF(Q$3="",COUNTA(Q22),0),IF(R$3="",COUNTA(R22),0),IF(S$3="",COUNTA(S22),0),IF(T$3="",COUNTA(T22),0),IF(U$3="",COUNTA(U22),0),IF(V$3="",COUNTA(V22),0),IF(W$3="",COUNTA(W22),0),IF(X$3="",COUNTA(X22),0),IF(Y$3="",COUNTA(Y22),0),IF(Z$3="",COUNTA(Z22),0),IF(AA$3="",COUNTA(AA22),0),IF(AB$3="",COUNTA(AB22),0),IF(AC$3="",COUNTA(AC22),0),IF(AD$3="",COUNTA(AD22),0),IF(AE$3="",COUNTA(AE22),0),IF(AF$3="",COUNTA(AF22),0),IF(AG$3="",COUNTA(AG22),0)))</x:f>
      </x:c>
    </x:row>
    <x:row r="23" ht="26" customHeight="1">
      <x:c r="A23" s="4"/>
      <x:c r="B23" s="4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9"/>
      <x:c r="R23" s="9"/>
      <x:c r="S23" s="9"/>
      <x:c r="T23" s="9"/>
      <x:c r="U23" s="9"/>
      <x:c r="V23" s="9"/>
      <x:c r="W23" s="9"/>
      <x:c r="X23" s="9"/>
      <x:c r="Y23" s="9"/>
      <x:c r="Z23" s="9"/>
      <x:c r="AA23" s="9"/>
      <x:c r="AB23" s="9"/>
      <x:c r="AC23" s="9"/>
      <x:c r="AD23" s="9"/>
      <x:c r="AE23" s="9"/>
      <x:c r="AF23" s="9"/>
      <x:c r="AG23" s="9"/>
      <x:c r="AH23" s="10" t="str">
        <x:f>IF(AI23="","",IF(AI23&lt;&gt;"OK","Revisar",COUNTIF(C23:AG23,"M")*Configuracion!$C$15+COUNTIF(C23:AG23,"T")*Configuracion!$C$16+COUNTIF(C23:AG23,"N")*Configuracion!$C$17))</x:f>
      </x:c>
      <x:c r="AI23" s="8" t="str">
        <x:f>IF(COUNTA(A23:AG23)=0,"",IF(Configuracion!$B$12&lt;&gt;"OK","Revisar ajustes",IF(OR(A23="",B23="",COUNTIF($A$5:$A$24,A23)&lt;&gt;1),"Revisar empleado",IF(AK23&gt;0,"Revisar fuera de mes",IF(COUNTA(C23:AG23)-(COUNTIF(C23:AG23,"M")+COUNTIF(C23:AG23,"T")+COUNTIF(C23:AG23,"N")+COUNTIF(C23:AG23,"L")+COUNTIF(C23:AG23,"V"))&gt;0,"Revisar código","OK")))))</x:f>
      </x:c>
      <x:c r="AJ23" s="8" t="str">
        <x:f>IF(AI23="","",IF(AI23&lt;&gt;"OK","Revisar",DAY(DATE(Configuracion!$B$4,Configuracion!$B$5+1,0))-COUNTA(C23:AG23)))</x:f>
      </x:c>
      <x:c r="AK23" s="8" t="str">
        <x:f>IF(COUNTA(A23:AG23)=0,"",SUM(IF(C$3="",COUNTA(C23),0),IF(D$3="",COUNTA(D23),0),IF(E$3="",COUNTA(E23),0),IF(F$3="",COUNTA(F23),0),IF(G$3="",COUNTA(G23),0),IF(H$3="",COUNTA(H23),0),IF(I$3="",COUNTA(I23),0),IF(J$3="",COUNTA(J23),0),IF(K$3="",COUNTA(K23),0),IF(L$3="",COUNTA(L23),0),IF(M$3="",COUNTA(M23),0),IF(N$3="",COUNTA(N23),0),IF(O$3="",COUNTA(O23),0),IF(P$3="",COUNTA(P23),0),IF(Q$3="",COUNTA(Q23),0),IF(R$3="",COUNTA(R23),0),IF(S$3="",COUNTA(S23),0),IF(T$3="",COUNTA(T23),0),IF(U$3="",COUNTA(U23),0),IF(V$3="",COUNTA(V23),0),IF(W$3="",COUNTA(W23),0),IF(X$3="",COUNTA(X23),0),IF(Y$3="",COUNTA(Y23),0),IF(Z$3="",COUNTA(Z23),0),IF(AA$3="",COUNTA(AA23),0),IF(AB$3="",COUNTA(AB23),0),IF(AC$3="",COUNTA(AC23),0),IF(AD$3="",COUNTA(AD23),0),IF(AE$3="",COUNTA(AE23),0),IF(AF$3="",COUNTA(AF23),0),IF(AG$3="",COUNTA(AG23),0)))</x:f>
      </x:c>
    </x:row>
    <x:row r="24" ht="26" customHeight="1">
      <x:c r="A24" s="4"/>
      <x:c r="B24" s="4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9"/>
      <x:c r="R24" s="9"/>
      <x:c r="S24" s="9"/>
      <x:c r="T24" s="9"/>
      <x:c r="U24" s="9"/>
      <x:c r="V24" s="9"/>
      <x:c r="W24" s="9"/>
      <x:c r="X24" s="9"/>
      <x:c r="Y24" s="9"/>
      <x:c r="Z24" s="9"/>
      <x:c r="AA24" s="9"/>
      <x:c r="AB24" s="9"/>
      <x:c r="AC24" s="9"/>
      <x:c r="AD24" s="9"/>
      <x:c r="AE24" s="9"/>
      <x:c r="AF24" s="9"/>
      <x:c r="AG24" s="9"/>
      <x:c r="AH24" s="10" t="str">
        <x:f>IF(AI24="","",IF(AI24&lt;&gt;"OK","Revisar",COUNTIF(C24:AG24,"M")*Configuracion!$C$15+COUNTIF(C24:AG24,"T")*Configuracion!$C$16+COUNTIF(C24:AG24,"N")*Configuracion!$C$17))</x:f>
      </x:c>
      <x:c r="AI24" s="8" t="str">
        <x:f>IF(COUNTA(A24:AG24)=0,"",IF(Configuracion!$B$12&lt;&gt;"OK","Revisar ajustes",IF(OR(A24="",B24="",COUNTIF($A$5:$A$24,A24)&lt;&gt;1),"Revisar empleado",IF(AK24&gt;0,"Revisar fuera de mes",IF(COUNTA(C24:AG24)-(COUNTIF(C24:AG24,"M")+COUNTIF(C24:AG24,"T")+COUNTIF(C24:AG24,"N")+COUNTIF(C24:AG24,"L")+COUNTIF(C24:AG24,"V"))&gt;0,"Revisar código","OK")))))</x:f>
      </x:c>
      <x:c r="AJ24" s="8" t="str">
        <x:f>IF(AI24="","",IF(AI24&lt;&gt;"OK","Revisar",DAY(DATE(Configuracion!$B$4,Configuracion!$B$5+1,0))-COUNTA(C24:AG24)))</x:f>
      </x:c>
      <x:c r="AK24" s="8" t="str">
        <x:f>IF(COUNTA(A24:AG24)=0,"",SUM(IF(C$3="",COUNTA(C24),0),IF(D$3="",COUNTA(D24),0),IF(E$3="",COUNTA(E24),0),IF(F$3="",COUNTA(F24),0),IF(G$3="",COUNTA(G24),0),IF(H$3="",COUNTA(H24),0),IF(I$3="",COUNTA(I24),0),IF(J$3="",COUNTA(J24),0),IF(K$3="",COUNTA(K24),0),IF(L$3="",COUNTA(L24),0),IF(M$3="",COUNTA(M24),0),IF(N$3="",COUNTA(N24),0),IF(O$3="",COUNTA(O24),0),IF(P$3="",COUNTA(P24),0),IF(Q$3="",COUNTA(Q24),0),IF(R$3="",COUNTA(R24),0),IF(S$3="",COUNTA(S24),0),IF(T$3="",COUNTA(T24),0),IF(U$3="",COUNTA(U24),0),IF(V$3="",COUNTA(V24),0),IF(W$3="",COUNTA(W24),0),IF(X$3="",COUNTA(X24),0),IF(Y$3="",COUNTA(Y24),0),IF(Z$3="",COUNTA(Z24),0),IF(AA$3="",COUNTA(AA24),0),IF(AB$3="",COUNTA(AB24),0),IF(AC$3="",COUNTA(AC24),0),IF(AD$3="",COUNTA(AD24),0),IF(AE$3="",COUNTA(AE24),0),IF(AF$3="",COUNTA(AF24),0),IF(AG$3="",COUNTA(AG24),0)))</x:f>
      </x:c>
    </x:row>
  </x:sheetData>
  <x:conditionalFormatting sqref="C5:AG24">
    <x:cfRule type="containsText" dxfId="0" priority="1" operator="containsText" text="M"/>
    <x:cfRule type="containsText" dxfId="1" priority="2" operator="containsText" text="T"/>
    <x:cfRule type="containsText" dxfId="2" priority="3" operator="containsText" text="N"/>
    <x:cfRule type="containsText" dxfId="3" priority="4" operator="containsText" text="L"/>
    <x:cfRule type="containsText" dxfId="4" priority="5" operator="containsText" text="V"/>
  </x:conditionalFormatting>
  <x:conditionalFormatting sqref="AI5:AI24">
    <x:cfRule type="beginsWith" dxfId="5" priority="6" operator="beginsWith" text="Revisar"/>
  </x:conditionalFormatting>
  <x:dataValidations count="1">
    <x:dataValidation type="list" errorStyle="stop" showErrorMessage="1" errorTitle="Revisa el dato" error="Selecciona M, T, N, L o V." sqref="C5:AG24">
      <x:formula1>"M,T,N,L,V"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Cobertura por día y turno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/>
      <x:c r="B3" s="2"/>
      <x:c r="C3" s="2"/>
      <x:c r="D3" s="2"/>
      <x:c r="E3" s="2"/>
      <x:c r="F3" s="2"/>
      <x:c r="G3" s="2"/>
      <x:c r="H3" s="2"/>
    </x:row>
    <x:row r="4" ht="40" customHeight="1">
      <x:c r="A4" s="7" t="str">
        <x:v>Fecha</x:v>
      </x:c>
      <x:c r="B4" s="7" t="str">
        <x:v>M asignados</x:v>
      </x:c>
      <x:c r="C4" s="7" t="str">
        <x:v>T asignados</x:v>
      </x:c>
      <x:c r="D4" s="7" t="str">
        <x:v>N asignados</x:v>
      </x:c>
      <x:c r="E4" s="7" t="str">
        <x:v>M mínimo</x:v>
      </x:c>
      <x:c r="F4" s="7" t="str">
        <x:v>T mínimo</x:v>
      </x:c>
      <x:c r="G4" s="7" t="str">
        <x:v>N mínimo</x:v>
      </x:c>
      <x:c r="H4" s="7" t="str">
        <x:v>Aviso</x:v>
      </x:c>
    </x:row>
    <x:row r="5" ht="26" customHeight="1">
      <x:c r="A5" s="12" t="n">
        <x:f>Cuadrante!C3</x:f>
        <x:v>46419</x:v>
      </x:c>
      <x:c r="B5" s="2" t="n">
        <x:f>IF(A5="","",COUNTIFS(Cuadrante!C$5:C$24,"M",Cuadrante!$AI$5:$AI$24,"OK"))</x:f>
        <x:v>2</x:v>
      </x:c>
      <x:c r="C5" s="2" t="n">
        <x:f>IF(A5="","",COUNTIFS(Cuadrante!C$5:C$24,"T",Cuadrante!$AI$5:$AI$24,"OK"))</x:f>
        <x:v>1</x:v>
      </x:c>
      <x:c r="D5" s="2" t="n">
        <x:f>IF(A5="","",COUNTIFS(Cuadrante!C$5:C$24,"N",Cuadrante!$AI$5:$AI$24,"OK"))</x:f>
        <x:v>1</x:v>
      </x:c>
      <x:c r="E5" s="2" t="n">
        <x:f>IF(A5="","",Configuracion!B9)</x:f>
        <x:v>2</x:v>
      </x:c>
      <x:c r="F5" s="2" t="n">
        <x:f>IF(A5="","",Configuracion!B10)</x:f>
        <x:v>1</x:v>
      </x:c>
      <x:c r="G5" s="2" t="n">
        <x:f>IF(A5="","",Configuracion!B11)</x:f>
        <x:v>1</x:v>
      </x:c>
      <x:c r="H5" s="2" t="str">
        <x:f>IF(A5="","",IF(OR(B5&lt;E5,C5&lt;F5,D5&lt;G5),"Falta cobertura","Mínimos cubiertos"))</x:f>
        <x:v>Mínimos cubiertos</x:v>
      </x:c>
    </x:row>
    <x:row r="6" ht="26" customHeight="1">
      <x:c r="A6" s="12" t="n">
        <x:f>Cuadrante!D3</x:f>
        <x:v>46420</x:v>
      </x:c>
      <x:c r="B6" s="2" t="n">
        <x:f>IF(A6="","",COUNTIFS(Cuadrante!D$5:D$24,"M",Cuadrante!$AI$5:$AI$24,"OK"))</x:f>
        <x:v>2</x:v>
      </x:c>
      <x:c r="C6" s="2" t="n">
        <x:f>IF(A6="","",COUNTIFS(Cuadrante!D$5:D$24,"T",Cuadrante!$AI$5:$AI$24,"OK"))</x:f>
        <x:v>1</x:v>
      </x:c>
      <x:c r="D6" s="2" t="n">
        <x:f>IF(A6="","",COUNTIFS(Cuadrante!D$5:D$24,"N",Cuadrante!$AI$5:$AI$24,"OK"))</x:f>
        <x:v>1</x:v>
      </x:c>
      <x:c r="E6" s="2" t="n">
        <x:f>IF(A6="","",Configuracion!B9)</x:f>
        <x:v>2</x:v>
      </x:c>
      <x:c r="F6" s="2" t="n">
        <x:f>IF(A6="","",Configuracion!B10)</x:f>
        <x:v>1</x:v>
      </x:c>
      <x:c r="G6" s="2" t="n">
        <x:f>IF(A6="","",Configuracion!B11)</x:f>
        <x:v>1</x:v>
      </x:c>
      <x:c r="H6" s="2" t="str">
        <x:f>IF(A6="","",IF(OR(B6&lt;E6,C6&lt;F6,D6&lt;G6),"Falta cobertura","Mínimos cubiertos"))</x:f>
        <x:v>Mínimos cubiertos</x:v>
      </x:c>
    </x:row>
    <x:row r="7" ht="26" customHeight="1">
      <x:c r="A7" s="12" t="n">
        <x:f>Cuadrante!E3</x:f>
        <x:v>46421</x:v>
      </x:c>
      <x:c r="B7" s="2" t="n">
        <x:f>IF(A7="","",COUNTIFS(Cuadrante!E$5:E$24,"M",Cuadrante!$AI$5:$AI$24,"OK"))</x:f>
        <x:v>2</x:v>
      </x:c>
      <x:c r="C7" s="2" t="n">
        <x:f>IF(A7="","",COUNTIFS(Cuadrante!E$5:E$24,"T",Cuadrante!$AI$5:$AI$24,"OK"))</x:f>
        <x:v>1</x:v>
      </x:c>
      <x:c r="D7" s="2" t="n">
        <x:f>IF(A7="","",COUNTIFS(Cuadrante!E$5:E$24,"N",Cuadrante!$AI$5:$AI$24,"OK"))</x:f>
        <x:v>1</x:v>
      </x:c>
      <x:c r="E7" s="2" t="n">
        <x:f>IF(A7="","",Configuracion!B9)</x:f>
        <x:v>2</x:v>
      </x:c>
      <x:c r="F7" s="2" t="n">
        <x:f>IF(A7="","",Configuracion!B10)</x:f>
        <x:v>1</x:v>
      </x:c>
      <x:c r="G7" s="2" t="n">
        <x:f>IF(A7="","",Configuracion!B11)</x:f>
        <x:v>1</x:v>
      </x:c>
      <x:c r="H7" s="2" t="str">
        <x:f>IF(A7="","",IF(OR(B7&lt;E7,C7&lt;F7,D7&lt;G7),"Falta cobertura","Mínimos cubiertos"))</x:f>
        <x:v>Mínimos cubiertos</x:v>
      </x:c>
    </x:row>
    <x:row r="8" ht="26" customHeight="1">
      <x:c r="A8" s="12" t="n">
        <x:f>Cuadrante!F3</x:f>
        <x:v>46422</x:v>
      </x:c>
      <x:c r="B8" s="2" t="n">
        <x:f>IF(A8="","",COUNTIFS(Cuadrante!F$5:F$24,"M",Cuadrante!$AI$5:$AI$24,"OK"))</x:f>
        <x:v>0</x:v>
      </x:c>
      <x:c r="C8" s="2" t="n">
        <x:f>IF(A8="","",COUNTIFS(Cuadrante!F$5:F$24,"T",Cuadrante!$AI$5:$AI$24,"OK"))</x:f>
        <x:v>0</x:v>
      </x:c>
      <x:c r="D8" s="2" t="n">
        <x:f>IF(A8="","",COUNTIFS(Cuadrante!F$5:F$24,"N",Cuadrante!$AI$5:$AI$24,"OK"))</x:f>
        <x:v>0</x:v>
      </x:c>
      <x:c r="E8" s="2" t="n">
        <x:f>IF(A8="","",Configuracion!B9)</x:f>
        <x:v>2</x:v>
      </x:c>
      <x:c r="F8" s="2" t="n">
        <x:f>IF(A8="","",Configuracion!B10)</x:f>
        <x:v>1</x:v>
      </x:c>
      <x:c r="G8" s="2" t="n">
        <x:f>IF(A8="","",Configuracion!B11)</x:f>
        <x:v>1</x:v>
      </x:c>
      <x:c r="H8" s="2" t="str">
        <x:f>IF(A8="","",IF(OR(B8&lt;E8,C8&lt;F8,D8&lt;G8),"Falta cobertura","Mínimos cubiertos"))</x:f>
        <x:v>Falta cobertura</x:v>
      </x:c>
    </x:row>
    <x:row r="9" ht="26" customHeight="1">
      <x:c r="A9" s="12" t="n">
        <x:f>Cuadrante!G3</x:f>
        <x:v>46423</x:v>
      </x:c>
      <x:c r="B9" s="2" t="n">
        <x:f>IF(A9="","",COUNTIFS(Cuadrante!G$5:G$24,"M",Cuadrante!$AI$5:$AI$24,"OK"))</x:f>
        <x:v>0</x:v>
      </x:c>
      <x:c r="C9" s="2" t="n">
        <x:f>IF(A9="","",COUNTIFS(Cuadrante!G$5:G$24,"T",Cuadrante!$AI$5:$AI$24,"OK"))</x:f>
        <x:v>0</x:v>
      </x:c>
      <x:c r="D9" s="2" t="n">
        <x:f>IF(A9="","",COUNTIFS(Cuadrante!G$5:G$24,"N",Cuadrante!$AI$5:$AI$24,"OK"))</x:f>
        <x:v>0</x:v>
      </x:c>
      <x:c r="E9" s="2" t="n">
        <x:f>IF(A9="","",Configuracion!B9)</x:f>
        <x:v>2</x:v>
      </x:c>
      <x:c r="F9" s="2" t="n">
        <x:f>IF(A9="","",Configuracion!B10)</x:f>
        <x:v>1</x:v>
      </x:c>
      <x:c r="G9" s="2" t="n">
        <x:f>IF(A9="","",Configuracion!B11)</x:f>
        <x:v>1</x:v>
      </x:c>
      <x:c r="H9" s="2" t="str">
        <x:f>IF(A9="","",IF(OR(B9&lt;E9,C9&lt;F9,D9&lt;G9),"Falta cobertura","Mínimos cubiertos"))</x:f>
        <x:v>Falta cobertura</x:v>
      </x:c>
    </x:row>
    <x:row r="10" ht="26" customHeight="1">
      <x:c r="A10" s="12" t="n">
        <x:f>Cuadrante!H3</x:f>
        <x:v>46424</x:v>
      </x:c>
      <x:c r="B10" s="2" t="n">
        <x:f>IF(A10="","",COUNTIFS(Cuadrante!H$5:H$24,"M",Cuadrante!$AI$5:$AI$24,"OK"))</x:f>
        <x:v>0</x:v>
      </x:c>
      <x:c r="C10" s="2" t="n">
        <x:f>IF(A10="","",COUNTIFS(Cuadrante!H$5:H$24,"T",Cuadrante!$AI$5:$AI$24,"OK"))</x:f>
        <x:v>0</x:v>
      </x:c>
      <x:c r="D10" s="2" t="n">
        <x:f>IF(A10="","",COUNTIFS(Cuadrante!H$5:H$24,"N",Cuadrante!$AI$5:$AI$24,"OK"))</x:f>
        <x:v>0</x:v>
      </x:c>
      <x:c r="E10" s="2" t="n">
        <x:f>IF(A10="","",Configuracion!B9)</x:f>
        <x:v>2</x:v>
      </x:c>
      <x:c r="F10" s="2" t="n">
        <x:f>IF(A10="","",Configuracion!B10)</x:f>
        <x:v>1</x:v>
      </x:c>
      <x:c r="G10" s="2" t="n">
        <x:f>IF(A10="","",Configuracion!B11)</x:f>
        <x:v>1</x:v>
      </x:c>
      <x:c r="H10" s="2" t="str">
        <x:f>IF(A10="","",IF(OR(B10&lt;E10,C10&lt;F10,D10&lt;G10),"Falta cobertura","Mínimos cubiertos"))</x:f>
        <x:v>Falta cobertura</x:v>
      </x:c>
    </x:row>
    <x:row r="11" ht="26" customHeight="1">
      <x:c r="A11" s="12" t="n">
        <x:f>Cuadrante!I3</x:f>
        <x:v>46425</x:v>
      </x:c>
      <x:c r="B11" s="2" t="n">
        <x:f>IF(A11="","",COUNTIFS(Cuadrante!I$5:I$24,"M",Cuadrante!$AI$5:$AI$24,"OK"))</x:f>
        <x:v>0</x:v>
      </x:c>
      <x:c r="C11" s="2" t="n">
        <x:f>IF(A11="","",COUNTIFS(Cuadrante!I$5:I$24,"T",Cuadrante!$AI$5:$AI$24,"OK"))</x:f>
        <x:v>0</x:v>
      </x:c>
      <x:c r="D11" s="2" t="n">
        <x:f>IF(A11="","",COUNTIFS(Cuadrante!I$5:I$24,"N",Cuadrante!$AI$5:$AI$24,"OK"))</x:f>
        <x:v>0</x:v>
      </x:c>
      <x:c r="E11" s="2" t="n">
        <x:f>IF(A11="","",Configuracion!B9)</x:f>
        <x:v>2</x:v>
      </x:c>
      <x:c r="F11" s="2" t="n">
        <x:f>IF(A11="","",Configuracion!B10)</x:f>
        <x:v>1</x:v>
      </x:c>
      <x:c r="G11" s="2" t="n">
        <x:f>IF(A11="","",Configuracion!B11)</x:f>
        <x:v>1</x:v>
      </x:c>
      <x:c r="H11" s="2" t="str">
        <x:f>IF(A11="","",IF(OR(B11&lt;E11,C11&lt;F11,D11&lt;G11),"Falta cobertura","Mínimos cubiertos"))</x:f>
        <x:v>Falta cobertura</x:v>
      </x:c>
    </x:row>
    <x:row r="12" ht="26" customHeight="1">
      <x:c r="A12" s="12" t="n">
        <x:f>Cuadrante!J3</x:f>
        <x:v>46426</x:v>
      </x:c>
      <x:c r="B12" s="2" t="n">
        <x:f>IF(A12="","",COUNTIFS(Cuadrante!J$5:J$24,"M",Cuadrante!$AI$5:$AI$24,"OK"))</x:f>
        <x:v>0</x:v>
      </x:c>
      <x:c r="C12" s="2" t="n">
        <x:f>IF(A12="","",COUNTIFS(Cuadrante!J$5:J$24,"T",Cuadrante!$AI$5:$AI$24,"OK"))</x:f>
        <x:v>0</x:v>
      </x:c>
      <x:c r="D12" s="2" t="n">
        <x:f>IF(A12="","",COUNTIFS(Cuadrante!J$5:J$24,"N",Cuadrante!$AI$5:$AI$24,"OK"))</x:f>
        <x:v>0</x:v>
      </x:c>
      <x:c r="E12" s="2" t="n">
        <x:f>IF(A12="","",Configuracion!B9)</x:f>
        <x:v>2</x:v>
      </x:c>
      <x:c r="F12" s="2" t="n">
        <x:f>IF(A12="","",Configuracion!B10)</x:f>
        <x:v>1</x:v>
      </x:c>
      <x:c r="G12" s="2" t="n">
        <x:f>IF(A12="","",Configuracion!B11)</x:f>
        <x:v>1</x:v>
      </x:c>
      <x:c r="H12" s="2" t="str">
        <x:f>IF(A12="","",IF(OR(B12&lt;E12,C12&lt;F12,D12&lt;G12),"Falta cobertura","Mínimos cubiertos"))</x:f>
        <x:v>Falta cobertura</x:v>
      </x:c>
    </x:row>
    <x:row r="13" ht="26" customHeight="1">
      <x:c r="A13" s="12" t="n">
        <x:f>Cuadrante!K3</x:f>
        <x:v>46427</x:v>
      </x:c>
      <x:c r="B13" s="2" t="n">
        <x:f>IF(A13="","",COUNTIFS(Cuadrante!K$5:K$24,"M",Cuadrante!$AI$5:$AI$24,"OK"))</x:f>
        <x:v>0</x:v>
      </x:c>
      <x:c r="C13" s="2" t="n">
        <x:f>IF(A13="","",COUNTIFS(Cuadrante!K$5:K$24,"T",Cuadrante!$AI$5:$AI$24,"OK"))</x:f>
        <x:v>0</x:v>
      </x:c>
      <x:c r="D13" s="2" t="n">
        <x:f>IF(A13="","",COUNTIFS(Cuadrante!K$5:K$24,"N",Cuadrante!$AI$5:$AI$24,"OK"))</x:f>
        <x:v>0</x:v>
      </x:c>
      <x:c r="E13" s="2" t="n">
        <x:f>IF(A13="","",Configuracion!B9)</x:f>
        <x:v>2</x:v>
      </x:c>
      <x:c r="F13" s="2" t="n">
        <x:f>IF(A13="","",Configuracion!B10)</x:f>
        <x:v>1</x:v>
      </x:c>
      <x:c r="G13" s="2" t="n">
        <x:f>IF(A13="","",Configuracion!B11)</x:f>
        <x:v>1</x:v>
      </x:c>
      <x:c r="H13" s="2" t="str">
        <x:f>IF(A13="","",IF(OR(B13&lt;E13,C13&lt;F13,D13&lt;G13),"Falta cobertura","Mínimos cubiertos"))</x:f>
        <x:v>Falta cobertura</x:v>
      </x:c>
    </x:row>
    <x:row r="14" ht="26" customHeight="1">
      <x:c r="A14" s="12" t="n">
        <x:f>Cuadrante!L3</x:f>
        <x:v>46428</x:v>
      </x:c>
      <x:c r="B14" s="2" t="n">
        <x:f>IF(A14="","",COUNTIFS(Cuadrante!L$5:L$24,"M",Cuadrante!$AI$5:$AI$24,"OK"))</x:f>
        <x:v>0</x:v>
      </x:c>
      <x:c r="C14" s="2" t="n">
        <x:f>IF(A14="","",COUNTIFS(Cuadrante!L$5:L$24,"T",Cuadrante!$AI$5:$AI$24,"OK"))</x:f>
        <x:v>0</x:v>
      </x:c>
      <x:c r="D14" s="2" t="n">
        <x:f>IF(A14="","",COUNTIFS(Cuadrante!L$5:L$24,"N",Cuadrante!$AI$5:$AI$24,"OK"))</x:f>
        <x:v>0</x:v>
      </x:c>
      <x:c r="E14" s="2" t="n">
        <x:f>IF(A14="","",Configuracion!B9)</x:f>
        <x:v>2</x:v>
      </x:c>
      <x:c r="F14" s="2" t="n">
        <x:f>IF(A14="","",Configuracion!B10)</x:f>
        <x:v>1</x:v>
      </x:c>
      <x:c r="G14" s="2" t="n">
        <x:f>IF(A14="","",Configuracion!B11)</x:f>
        <x:v>1</x:v>
      </x:c>
      <x:c r="H14" s="2" t="str">
        <x:f>IF(A14="","",IF(OR(B14&lt;E14,C14&lt;F14,D14&lt;G14),"Falta cobertura","Mínimos cubiertos"))</x:f>
        <x:v>Falta cobertura</x:v>
      </x:c>
    </x:row>
    <x:row r="15" ht="26" customHeight="1">
      <x:c r="A15" s="12" t="n">
        <x:f>Cuadrante!M3</x:f>
        <x:v>46429</x:v>
      </x:c>
      <x:c r="B15" s="2" t="n">
        <x:f>IF(A15="","",COUNTIFS(Cuadrante!M$5:M$24,"M",Cuadrante!$AI$5:$AI$24,"OK"))</x:f>
        <x:v>0</x:v>
      </x:c>
      <x:c r="C15" s="2" t="n">
        <x:f>IF(A15="","",COUNTIFS(Cuadrante!M$5:M$24,"T",Cuadrante!$AI$5:$AI$24,"OK"))</x:f>
        <x:v>0</x:v>
      </x:c>
      <x:c r="D15" s="2" t="n">
        <x:f>IF(A15="","",COUNTIFS(Cuadrante!M$5:M$24,"N",Cuadrante!$AI$5:$AI$24,"OK"))</x:f>
        <x:v>0</x:v>
      </x:c>
      <x:c r="E15" s="2" t="n">
        <x:f>IF(A15="","",Configuracion!B9)</x:f>
        <x:v>2</x:v>
      </x:c>
      <x:c r="F15" s="2" t="n">
        <x:f>IF(A15="","",Configuracion!B10)</x:f>
        <x:v>1</x:v>
      </x:c>
      <x:c r="G15" s="2" t="n">
        <x:f>IF(A15="","",Configuracion!B11)</x:f>
        <x:v>1</x:v>
      </x:c>
      <x:c r="H15" s="2" t="str">
        <x:f>IF(A15="","",IF(OR(B15&lt;E15,C15&lt;F15,D15&lt;G15),"Falta cobertura","Mínimos cubiertos"))</x:f>
        <x:v>Falta cobertura</x:v>
      </x:c>
    </x:row>
    <x:row r="16" ht="26" customHeight="1">
      <x:c r="A16" s="12" t="n">
        <x:f>Cuadrante!N3</x:f>
        <x:v>46430</x:v>
      </x:c>
      <x:c r="B16" s="2" t="n">
        <x:f>IF(A16="","",COUNTIFS(Cuadrante!N$5:N$24,"M",Cuadrante!$AI$5:$AI$24,"OK"))</x:f>
        <x:v>0</x:v>
      </x:c>
      <x:c r="C16" s="2" t="n">
        <x:f>IF(A16="","",COUNTIFS(Cuadrante!N$5:N$24,"T",Cuadrante!$AI$5:$AI$24,"OK"))</x:f>
        <x:v>0</x:v>
      </x:c>
      <x:c r="D16" s="2" t="n">
        <x:f>IF(A16="","",COUNTIFS(Cuadrante!N$5:N$24,"N",Cuadrante!$AI$5:$AI$24,"OK"))</x:f>
        <x:v>0</x:v>
      </x:c>
      <x:c r="E16" s="2" t="n">
        <x:f>IF(A16="","",Configuracion!B9)</x:f>
        <x:v>2</x:v>
      </x:c>
      <x:c r="F16" s="2" t="n">
        <x:f>IF(A16="","",Configuracion!B10)</x:f>
        <x:v>1</x:v>
      </x:c>
      <x:c r="G16" s="2" t="n">
        <x:f>IF(A16="","",Configuracion!B11)</x:f>
        <x:v>1</x:v>
      </x:c>
      <x:c r="H16" s="2" t="str">
        <x:f>IF(A16="","",IF(OR(B16&lt;E16,C16&lt;F16,D16&lt;G16),"Falta cobertura","Mínimos cubiertos"))</x:f>
        <x:v>Falta cobertura</x:v>
      </x:c>
    </x:row>
    <x:row r="17" ht="26" customHeight="1">
      <x:c r="A17" s="12" t="n">
        <x:f>Cuadrante!O3</x:f>
        <x:v>46431</x:v>
      </x:c>
      <x:c r="B17" s="2" t="n">
        <x:f>IF(A17="","",COUNTIFS(Cuadrante!O$5:O$24,"M",Cuadrante!$AI$5:$AI$24,"OK"))</x:f>
        <x:v>0</x:v>
      </x:c>
      <x:c r="C17" s="2" t="n">
        <x:f>IF(A17="","",COUNTIFS(Cuadrante!O$5:O$24,"T",Cuadrante!$AI$5:$AI$24,"OK"))</x:f>
        <x:v>0</x:v>
      </x:c>
      <x:c r="D17" s="2" t="n">
        <x:f>IF(A17="","",COUNTIFS(Cuadrante!O$5:O$24,"N",Cuadrante!$AI$5:$AI$24,"OK"))</x:f>
        <x:v>0</x:v>
      </x:c>
      <x:c r="E17" s="2" t="n">
        <x:f>IF(A17="","",Configuracion!B9)</x:f>
        <x:v>2</x:v>
      </x:c>
      <x:c r="F17" s="2" t="n">
        <x:f>IF(A17="","",Configuracion!B10)</x:f>
        <x:v>1</x:v>
      </x:c>
      <x:c r="G17" s="2" t="n">
        <x:f>IF(A17="","",Configuracion!B11)</x:f>
        <x:v>1</x:v>
      </x:c>
      <x:c r="H17" s="2" t="str">
        <x:f>IF(A17="","",IF(OR(B17&lt;E17,C17&lt;F17,D17&lt;G17),"Falta cobertura","Mínimos cubiertos"))</x:f>
        <x:v>Falta cobertura</x:v>
      </x:c>
    </x:row>
    <x:row r="18" ht="26" customHeight="1">
      <x:c r="A18" s="12" t="n">
        <x:f>Cuadrante!P3</x:f>
        <x:v>46432</x:v>
      </x:c>
      <x:c r="B18" s="2" t="n">
        <x:f>IF(A18="","",COUNTIFS(Cuadrante!P$5:P$24,"M",Cuadrante!$AI$5:$AI$24,"OK"))</x:f>
        <x:v>0</x:v>
      </x:c>
      <x:c r="C18" s="2" t="n">
        <x:f>IF(A18="","",COUNTIFS(Cuadrante!P$5:P$24,"T",Cuadrante!$AI$5:$AI$24,"OK"))</x:f>
        <x:v>0</x:v>
      </x:c>
      <x:c r="D18" s="2" t="n">
        <x:f>IF(A18="","",COUNTIFS(Cuadrante!P$5:P$24,"N",Cuadrante!$AI$5:$AI$24,"OK"))</x:f>
        <x:v>0</x:v>
      </x:c>
      <x:c r="E18" s="2" t="n">
        <x:f>IF(A18="","",Configuracion!B9)</x:f>
        <x:v>2</x:v>
      </x:c>
      <x:c r="F18" s="2" t="n">
        <x:f>IF(A18="","",Configuracion!B10)</x:f>
        <x:v>1</x:v>
      </x:c>
      <x:c r="G18" s="2" t="n">
        <x:f>IF(A18="","",Configuracion!B11)</x:f>
        <x:v>1</x:v>
      </x:c>
      <x:c r="H18" s="2" t="str">
        <x:f>IF(A18="","",IF(OR(B18&lt;E18,C18&lt;F18,D18&lt;G18),"Falta cobertura","Mínimos cubiertos"))</x:f>
        <x:v>Falta cobertura</x:v>
      </x:c>
    </x:row>
    <x:row r="19" ht="26" customHeight="1">
      <x:c r="A19" s="12" t="n">
        <x:f>Cuadrante!Q3</x:f>
        <x:v>46433</x:v>
      </x:c>
      <x:c r="B19" s="2" t="n">
        <x:f>IF(A19="","",COUNTIFS(Cuadrante!Q$5:Q$24,"M",Cuadrante!$AI$5:$AI$24,"OK"))</x:f>
        <x:v>0</x:v>
      </x:c>
      <x:c r="C19" s="2" t="n">
        <x:f>IF(A19="","",COUNTIFS(Cuadrante!Q$5:Q$24,"T",Cuadrante!$AI$5:$AI$24,"OK"))</x:f>
        <x:v>0</x:v>
      </x:c>
      <x:c r="D19" s="2" t="n">
        <x:f>IF(A19="","",COUNTIFS(Cuadrante!Q$5:Q$24,"N",Cuadrante!$AI$5:$AI$24,"OK"))</x:f>
        <x:v>0</x:v>
      </x:c>
      <x:c r="E19" s="2" t="n">
        <x:f>IF(A19="","",Configuracion!B9)</x:f>
        <x:v>2</x:v>
      </x:c>
      <x:c r="F19" s="2" t="n">
        <x:f>IF(A19="","",Configuracion!B10)</x:f>
        <x:v>1</x:v>
      </x:c>
      <x:c r="G19" s="2" t="n">
        <x:f>IF(A19="","",Configuracion!B11)</x:f>
        <x:v>1</x:v>
      </x:c>
      <x:c r="H19" s="2" t="str">
        <x:f>IF(A19="","",IF(OR(B19&lt;E19,C19&lt;F19,D19&lt;G19),"Falta cobertura","Mínimos cubiertos"))</x:f>
        <x:v>Falta cobertura</x:v>
      </x:c>
    </x:row>
    <x:row r="20" ht="26" customHeight="1">
      <x:c r="A20" s="12" t="n">
        <x:f>Cuadrante!R3</x:f>
        <x:v>46434</x:v>
      </x:c>
      <x:c r="B20" s="2" t="n">
        <x:f>IF(A20="","",COUNTIFS(Cuadrante!R$5:R$24,"M",Cuadrante!$AI$5:$AI$24,"OK"))</x:f>
        <x:v>0</x:v>
      </x:c>
      <x:c r="C20" s="2" t="n">
        <x:f>IF(A20="","",COUNTIFS(Cuadrante!R$5:R$24,"T",Cuadrante!$AI$5:$AI$24,"OK"))</x:f>
        <x:v>0</x:v>
      </x:c>
      <x:c r="D20" s="2" t="n">
        <x:f>IF(A20="","",COUNTIFS(Cuadrante!R$5:R$24,"N",Cuadrante!$AI$5:$AI$24,"OK"))</x:f>
        <x:v>0</x:v>
      </x:c>
      <x:c r="E20" s="2" t="n">
        <x:f>IF(A20="","",Configuracion!B9)</x:f>
        <x:v>2</x:v>
      </x:c>
      <x:c r="F20" s="2" t="n">
        <x:f>IF(A20="","",Configuracion!B10)</x:f>
        <x:v>1</x:v>
      </x:c>
      <x:c r="G20" s="2" t="n">
        <x:f>IF(A20="","",Configuracion!B11)</x:f>
        <x:v>1</x:v>
      </x:c>
      <x:c r="H20" s="2" t="str">
        <x:f>IF(A20="","",IF(OR(B20&lt;E20,C20&lt;F20,D20&lt;G20),"Falta cobertura","Mínimos cubiertos"))</x:f>
        <x:v>Falta cobertura</x:v>
      </x:c>
    </x:row>
    <x:row r="21" ht="26" customHeight="1">
      <x:c r="A21" s="12" t="n">
        <x:f>Cuadrante!S3</x:f>
        <x:v>46435</x:v>
      </x:c>
      <x:c r="B21" s="2" t="n">
        <x:f>IF(A21="","",COUNTIFS(Cuadrante!S$5:S$24,"M",Cuadrante!$AI$5:$AI$24,"OK"))</x:f>
        <x:v>0</x:v>
      </x:c>
      <x:c r="C21" s="2" t="n">
        <x:f>IF(A21="","",COUNTIFS(Cuadrante!S$5:S$24,"T",Cuadrante!$AI$5:$AI$24,"OK"))</x:f>
        <x:v>0</x:v>
      </x:c>
      <x:c r="D21" s="2" t="n">
        <x:f>IF(A21="","",COUNTIFS(Cuadrante!S$5:S$24,"N",Cuadrante!$AI$5:$AI$24,"OK"))</x:f>
        <x:v>0</x:v>
      </x:c>
      <x:c r="E21" s="2" t="n">
        <x:f>IF(A21="","",Configuracion!B9)</x:f>
        <x:v>2</x:v>
      </x:c>
      <x:c r="F21" s="2" t="n">
        <x:f>IF(A21="","",Configuracion!B10)</x:f>
        <x:v>1</x:v>
      </x:c>
      <x:c r="G21" s="2" t="n">
        <x:f>IF(A21="","",Configuracion!B11)</x:f>
        <x:v>1</x:v>
      </x:c>
      <x:c r="H21" s="2" t="str">
        <x:f>IF(A21="","",IF(OR(B21&lt;E21,C21&lt;F21,D21&lt;G21),"Falta cobertura","Mínimos cubiertos"))</x:f>
        <x:v>Falta cobertura</x:v>
      </x:c>
    </x:row>
    <x:row r="22" ht="26" customHeight="1">
      <x:c r="A22" s="12" t="n">
        <x:f>Cuadrante!T3</x:f>
        <x:v>46436</x:v>
      </x:c>
      <x:c r="B22" s="2" t="n">
        <x:f>IF(A22="","",COUNTIFS(Cuadrante!T$5:T$24,"M",Cuadrante!$AI$5:$AI$24,"OK"))</x:f>
        <x:v>0</x:v>
      </x:c>
      <x:c r="C22" s="2" t="n">
        <x:f>IF(A22="","",COUNTIFS(Cuadrante!T$5:T$24,"T",Cuadrante!$AI$5:$AI$24,"OK"))</x:f>
        <x:v>0</x:v>
      </x:c>
      <x:c r="D22" s="2" t="n">
        <x:f>IF(A22="","",COUNTIFS(Cuadrante!T$5:T$24,"N",Cuadrante!$AI$5:$AI$24,"OK"))</x:f>
        <x:v>0</x:v>
      </x:c>
      <x:c r="E22" s="2" t="n">
        <x:f>IF(A22="","",Configuracion!B9)</x:f>
        <x:v>2</x:v>
      </x:c>
      <x:c r="F22" s="2" t="n">
        <x:f>IF(A22="","",Configuracion!B10)</x:f>
        <x:v>1</x:v>
      </x:c>
      <x:c r="G22" s="2" t="n">
        <x:f>IF(A22="","",Configuracion!B11)</x:f>
        <x:v>1</x:v>
      </x:c>
      <x:c r="H22" s="2" t="str">
        <x:f>IF(A22="","",IF(OR(B22&lt;E22,C22&lt;F22,D22&lt;G22),"Falta cobertura","Mínimos cubiertos"))</x:f>
        <x:v>Falta cobertura</x:v>
      </x:c>
    </x:row>
    <x:row r="23" ht="26" customHeight="1">
      <x:c r="A23" s="12" t="n">
        <x:f>Cuadrante!U3</x:f>
        <x:v>46437</x:v>
      </x:c>
      <x:c r="B23" s="2" t="n">
        <x:f>IF(A23="","",COUNTIFS(Cuadrante!U$5:U$24,"M",Cuadrante!$AI$5:$AI$24,"OK"))</x:f>
        <x:v>0</x:v>
      </x:c>
      <x:c r="C23" s="2" t="n">
        <x:f>IF(A23="","",COUNTIFS(Cuadrante!U$5:U$24,"T",Cuadrante!$AI$5:$AI$24,"OK"))</x:f>
        <x:v>0</x:v>
      </x:c>
      <x:c r="D23" s="2" t="n">
        <x:f>IF(A23="","",COUNTIFS(Cuadrante!U$5:U$24,"N",Cuadrante!$AI$5:$AI$24,"OK"))</x:f>
        <x:v>0</x:v>
      </x:c>
      <x:c r="E23" s="2" t="n">
        <x:f>IF(A23="","",Configuracion!B9)</x:f>
        <x:v>2</x:v>
      </x:c>
      <x:c r="F23" s="2" t="n">
        <x:f>IF(A23="","",Configuracion!B10)</x:f>
        <x:v>1</x:v>
      </x:c>
      <x:c r="G23" s="2" t="n">
        <x:f>IF(A23="","",Configuracion!B11)</x:f>
        <x:v>1</x:v>
      </x:c>
      <x:c r="H23" s="2" t="str">
        <x:f>IF(A23="","",IF(OR(B23&lt;E23,C23&lt;F23,D23&lt;G23),"Falta cobertura","Mínimos cubiertos"))</x:f>
        <x:v>Falta cobertura</x:v>
      </x:c>
    </x:row>
    <x:row r="24" ht="26" customHeight="1">
      <x:c r="A24" s="12" t="n">
        <x:f>Cuadrante!V3</x:f>
        <x:v>46438</x:v>
      </x:c>
      <x:c r="B24" s="2" t="n">
        <x:f>IF(A24="","",COUNTIFS(Cuadrante!V$5:V$24,"M",Cuadrante!$AI$5:$AI$24,"OK"))</x:f>
        <x:v>0</x:v>
      </x:c>
      <x:c r="C24" s="2" t="n">
        <x:f>IF(A24="","",COUNTIFS(Cuadrante!V$5:V$24,"T",Cuadrante!$AI$5:$AI$24,"OK"))</x:f>
        <x:v>0</x:v>
      </x:c>
      <x:c r="D24" s="2" t="n">
        <x:f>IF(A24="","",COUNTIFS(Cuadrante!V$5:V$24,"N",Cuadrante!$AI$5:$AI$24,"OK"))</x:f>
        <x:v>0</x:v>
      </x:c>
      <x:c r="E24" s="2" t="n">
        <x:f>IF(A24="","",Configuracion!B9)</x:f>
        <x:v>2</x:v>
      </x:c>
      <x:c r="F24" s="2" t="n">
        <x:f>IF(A24="","",Configuracion!B10)</x:f>
        <x:v>1</x:v>
      </x:c>
      <x:c r="G24" s="2" t="n">
        <x:f>IF(A24="","",Configuracion!B11)</x:f>
        <x:v>1</x:v>
      </x:c>
      <x:c r="H24" s="2" t="str">
        <x:f>IF(A24="","",IF(OR(B24&lt;E24,C24&lt;F24,D24&lt;G24),"Falta cobertura","Mínimos cubiertos"))</x:f>
        <x:v>Falta cobertura</x:v>
      </x:c>
    </x:row>
    <x:row r="25" ht="26" customHeight="1">
      <x:c r="A25" s="12" t="n">
        <x:f>Cuadrante!W3</x:f>
        <x:v>46439</x:v>
      </x:c>
      <x:c r="B25" s="2" t="n">
        <x:f>IF(A25="","",COUNTIFS(Cuadrante!W$5:W$24,"M",Cuadrante!$AI$5:$AI$24,"OK"))</x:f>
        <x:v>0</x:v>
      </x:c>
      <x:c r="C25" s="2" t="n">
        <x:f>IF(A25="","",COUNTIFS(Cuadrante!W$5:W$24,"T",Cuadrante!$AI$5:$AI$24,"OK"))</x:f>
        <x:v>0</x:v>
      </x:c>
      <x:c r="D25" s="2" t="n">
        <x:f>IF(A25="","",COUNTIFS(Cuadrante!W$5:W$24,"N",Cuadrante!$AI$5:$AI$24,"OK"))</x:f>
        <x:v>0</x:v>
      </x:c>
      <x:c r="E25" s="2" t="n">
        <x:f>IF(A25="","",Configuracion!B9)</x:f>
        <x:v>2</x:v>
      </x:c>
      <x:c r="F25" s="2" t="n">
        <x:f>IF(A25="","",Configuracion!B10)</x:f>
        <x:v>1</x:v>
      </x:c>
      <x:c r="G25" s="2" t="n">
        <x:f>IF(A25="","",Configuracion!B11)</x:f>
        <x:v>1</x:v>
      </x:c>
      <x:c r="H25" s="2" t="str">
        <x:f>IF(A25="","",IF(OR(B25&lt;E25,C25&lt;F25,D25&lt;G25),"Falta cobertura","Mínimos cubiertos"))</x:f>
        <x:v>Falta cobertura</x:v>
      </x:c>
    </x:row>
    <x:row r="26" ht="26" customHeight="1">
      <x:c r="A26" s="12" t="n">
        <x:f>Cuadrante!X3</x:f>
        <x:v>46440</x:v>
      </x:c>
      <x:c r="B26" s="2" t="n">
        <x:f>IF(A26="","",COUNTIFS(Cuadrante!X$5:X$24,"M",Cuadrante!$AI$5:$AI$24,"OK"))</x:f>
        <x:v>0</x:v>
      </x:c>
      <x:c r="C26" s="2" t="n">
        <x:f>IF(A26="","",COUNTIFS(Cuadrante!X$5:X$24,"T",Cuadrante!$AI$5:$AI$24,"OK"))</x:f>
        <x:v>0</x:v>
      </x:c>
      <x:c r="D26" s="2" t="n">
        <x:f>IF(A26="","",COUNTIFS(Cuadrante!X$5:X$24,"N",Cuadrante!$AI$5:$AI$24,"OK"))</x:f>
        <x:v>0</x:v>
      </x:c>
      <x:c r="E26" s="2" t="n">
        <x:f>IF(A26="","",Configuracion!B9)</x:f>
        <x:v>2</x:v>
      </x:c>
      <x:c r="F26" s="2" t="n">
        <x:f>IF(A26="","",Configuracion!B10)</x:f>
        <x:v>1</x:v>
      </x:c>
      <x:c r="G26" s="2" t="n">
        <x:f>IF(A26="","",Configuracion!B11)</x:f>
        <x:v>1</x:v>
      </x:c>
      <x:c r="H26" s="2" t="str">
        <x:f>IF(A26="","",IF(OR(B26&lt;E26,C26&lt;F26,D26&lt;G26),"Falta cobertura","Mínimos cubiertos"))</x:f>
        <x:v>Falta cobertura</x:v>
      </x:c>
    </x:row>
    <x:row r="27" ht="26" customHeight="1">
      <x:c r="A27" s="12" t="n">
        <x:f>Cuadrante!Y3</x:f>
        <x:v>46441</x:v>
      </x:c>
      <x:c r="B27" s="2" t="n">
        <x:f>IF(A27="","",COUNTIFS(Cuadrante!Y$5:Y$24,"M",Cuadrante!$AI$5:$AI$24,"OK"))</x:f>
        <x:v>0</x:v>
      </x:c>
      <x:c r="C27" s="2" t="n">
        <x:f>IF(A27="","",COUNTIFS(Cuadrante!Y$5:Y$24,"T",Cuadrante!$AI$5:$AI$24,"OK"))</x:f>
        <x:v>0</x:v>
      </x:c>
      <x:c r="D27" s="2" t="n">
        <x:f>IF(A27="","",COUNTIFS(Cuadrante!Y$5:Y$24,"N",Cuadrante!$AI$5:$AI$24,"OK"))</x:f>
        <x:v>0</x:v>
      </x:c>
      <x:c r="E27" s="2" t="n">
        <x:f>IF(A27="","",Configuracion!B9)</x:f>
        <x:v>2</x:v>
      </x:c>
      <x:c r="F27" s="2" t="n">
        <x:f>IF(A27="","",Configuracion!B10)</x:f>
        <x:v>1</x:v>
      </x:c>
      <x:c r="G27" s="2" t="n">
        <x:f>IF(A27="","",Configuracion!B11)</x:f>
        <x:v>1</x:v>
      </x:c>
      <x:c r="H27" s="2" t="str">
        <x:f>IF(A27="","",IF(OR(B27&lt;E27,C27&lt;F27,D27&lt;G27),"Falta cobertura","Mínimos cubiertos"))</x:f>
        <x:v>Falta cobertura</x:v>
      </x:c>
    </x:row>
    <x:row r="28" ht="26" customHeight="1">
      <x:c r="A28" s="12" t="n">
        <x:f>Cuadrante!Z3</x:f>
        <x:v>46442</x:v>
      </x:c>
      <x:c r="B28" s="2" t="n">
        <x:f>IF(A28="","",COUNTIFS(Cuadrante!Z$5:Z$24,"M",Cuadrante!$AI$5:$AI$24,"OK"))</x:f>
        <x:v>0</x:v>
      </x:c>
      <x:c r="C28" s="2" t="n">
        <x:f>IF(A28="","",COUNTIFS(Cuadrante!Z$5:Z$24,"T",Cuadrante!$AI$5:$AI$24,"OK"))</x:f>
        <x:v>0</x:v>
      </x:c>
      <x:c r="D28" s="2" t="n">
        <x:f>IF(A28="","",COUNTIFS(Cuadrante!Z$5:Z$24,"N",Cuadrante!$AI$5:$AI$24,"OK"))</x:f>
        <x:v>0</x:v>
      </x:c>
      <x:c r="E28" s="2" t="n">
        <x:f>IF(A28="","",Configuracion!B9)</x:f>
        <x:v>2</x:v>
      </x:c>
      <x:c r="F28" s="2" t="n">
        <x:f>IF(A28="","",Configuracion!B10)</x:f>
        <x:v>1</x:v>
      </x:c>
      <x:c r="G28" s="2" t="n">
        <x:f>IF(A28="","",Configuracion!B11)</x:f>
        <x:v>1</x:v>
      </x:c>
      <x:c r="H28" s="2" t="str">
        <x:f>IF(A28="","",IF(OR(B28&lt;E28,C28&lt;F28,D28&lt;G28),"Falta cobertura","Mínimos cubiertos"))</x:f>
        <x:v>Falta cobertura</x:v>
      </x:c>
    </x:row>
    <x:row r="29" ht="26" customHeight="1">
      <x:c r="A29" s="12" t="n">
        <x:f>Cuadrante!AA3</x:f>
        <x:v>46443</x:v>
      </x:c>
      <x:c r="B29" s="2" t="n">
        <x:f>IF(A29="","",COUNTIFS(Cuadrante!AA$5:AA$24,"M",Cuadrante!$AI$5:$AI$24,"OK"))</x:f>
        <x:v>0</x:v>
      </x:c>
      <x:c r="C29" s="2" t="n">
        <x:f>IF(A29="","",COUNTIFS(Cuadrante!AA$5:AA$24,"T",Cuadrante!$AI$5:$AI$24,"OK"))</x:f>
        <x:v>0</x:v>
      </x:c>
      <x:c r="D29" s="2" t="n">
        <x:f>IF(A29="","",COUNTIFS(Cuadrante!AA$5:AA$24,"N",Cuadrante!$AI$5:$AI$24,"OK"))</x:f>
        <x:v>0</x:v>
      </x:c>
      <x:c r="E29" s="2" t="n">
        <x:f>IF(A29="","",Configuracion!B9)</x:f>
        <x:v>2</x:v>
      </x:c>
      <x:c r="F29" s="2" t="n">
        <x:f>IF(A29="","",Configuracion!B10)</x:f>
        <x:v>1</x:v>
      </x:c>
      <x:c r="G29" s="2" t="n">
        <x:f>IF(A29="","",Configuracion!B11)</x:f>
        <x:v>1</x:v>
      </x:c>
      <x:c r="H29" s="2" t="str">
        <x:f>IF(A29="","",IF(OR(B29&lt;E29,C29&lt;F29,D29&lt;G29),"Falta cobertura","Mínimos cubiertos"))</x:f>
        <x:v>Falta cobertura</x:v>
      </x:c>
    </x:row>
    <x:row r="30" ht="26" customHeight="1">
      <x:c r="A30" s="12" t="n">
        <x:f>Cuadrante!AB3</x:f>
        <x:v>46444</x:v>
      </x:c>
      <x:c r="B30" s="2" t="n">
        <x:f>IF(A30="","",COUNTIFS(Cuadrante!AB$5:AB$24,"M",Cuadrante!$AI$5:$AI$24,"OK"))</x:f>
        <x:v>0</x:v>
      </x:c>
      <x:c r="C30" s="2" t="n">
        <x:f>IF(A30="","",COUNTIFS(Cuadrante!AB$5:AB$24,"T",Cuadrante!$AI$5:$AI$24,"OK"))</x:f>
        <x:v>0</x:v>
      </x:c>
      <x:c r="D30" s="2" t="n">
        <x:f>IF(A30="","",COUNTIFS(Cuadrante!AB$5:AB$24,"N",Cuadrante!$AI$5:$AI$24,"OK"))</x:f>
        <x:v>0</x:v>
      </x:c>
      <x:c r="E30" s="2" t="n">
        <x:f>IF(A30="","",Configuracion!B9)</x:f>
        <x:v>2</x:v>
      </x:c>
      <x:c r="F30" s="2" t="n">
        <x:f>IF(A30="","",Configuracion!B10)</x:f>
        <x:v>1</x:v>
      </x:c>
      <x:c r="G30" s="2" t="n">
        <x:f>IF(A30="","",Configuracion!B11)</x:f>
        <x:v>1</x:v>
      </x:c>
      <x:c r="H30" s="2" t="str">
        <x:f>IF(A30="","",IF(OR(B30&lt;E30,C30&lt;F30,D30&lt;G30),"Falta cobertura","Mínimos cubiertos"))</x:f>
        <x:v>Falta cobertura</x:v>
      </x:c>
    </x:row>
    <x:row r="31" ht="26" customHeight="1">
      <x:c r="A31" s="12" t="n">
        <x:f>Cuadrante!AC3</x:f>
        <x:v>46445</x:v>
      </x:c>
      <x:c r="B31" s="2" t="n">
        <x:f>IF(A31="","",COUNTIFS(Cuadrante!AC$5:AC$24,"M",Cuadrante!$AI$5:$AI$24,"OK"))</x:f>
        <x:v>0</x:v>
      </x:c>
      <x:c r="C31" s="2" t="n">
        <x:f>IF(A31="","",COUNTIFS(Cuadrante!AC$5:AC$24,"T",Cuadrante!$AI$5:$AI$24,"OK"))</x:f>
        <x:v>0</x:v>
      </x:c>
      <x:c r="D31" s="2" t="n">
        <x:f>IF(A31="","",COUNTIFS(Cuadrante!AC$5:AC$24,"N",Cuadrante!$AI$5:$AI$24,"OK"))</x:f>
        <x:v>0</x:v>
      </x:c>
      <x:c r="E31" s="2" t="n">
        <x:f>IF(A31="","",Configuracion!B9)</x:f>
        <x:v>2</x:v>
      </x:c>
      <x:c r="F31" s="2" t="n">
        <x:f>IF(A31="","",Configuracion!B10)</x:f>
        <x:v>1</x:v>
      </x:c>
      <x:c r="G31" s="2" t="n">
        <x:f>IF(A31="","",Configuracion!B11)</x:f>
        <x:v>1</x:v>
      </x:c>
      <x:c r="H31" s="2" t="str">
        <x:f>IF(A31="","",IF(OR(B31&lt;E31,C31&lt;F31,D31&lt;G31),"Falta cobertura","Mínimos cubiertos"))</x:f>
        <x:v>Falta cobertura</x:v>
      </x:c>
    </x:row>
    <x:row r="32" ht="26" customHeight="1">
      <x:c r="A32" s="12" t="n">
        <x:f>Cuadrante!AD3</x:f>
        <x:v>46446</x:v>
      </x:c>
      <x:c r="B32" s="2" t="n">
        <x:f>IF(A32="","",COUNTIFS(Cuadrante!AD$5:AD$24,"M",Cuadrante!$AI$5:$AI$24,"OK"))</x:f>
        <x:v>0</x:v>
      </x:c>
      <x:c r="C32" s="2" t="n">
        <x:f>IF(A32="","",COUNTIFS(Cuadrante!AD$5:AD$24,"T",Cuadrante!$AI$5:$AI$24,"OK"))</x:f>
        <x:v>0</x:v>
      </x:c>
      <x:c r="D32" s="2" t="n">
        <x:f>IF(A32="","",COUNTIFS(Cuadrante!AD$5:AD$24,"N",Cuadrante!$AI$5:$AI$24,"OK"))</x:f>
        <x:v>0</x:v>
      </x:c>
      <x:c r="E32" s="2" t="n">
        <x:f>IF(A32="","",Configuracion!B9)</x:f>
        <x:v>2</x:v>
      </x:c>
      <x:c r="F32" s="2" t="n">
        <x:f>IF(A32="","",Configuracion!B10)</x:f>
        <x:v>1</x:v>
      </x:c>
      <x:c r="G32" s="2" t="n">
        <x:f>IF(A32="","",Configuracion!B11)</x:f>
        <x:v>1</x:v>
      </x:c>
      <x:c r="H32" s="2" t="str">
        <x:f>IF(A32="","",IF(OR(B32&lt;E32,C32&lt;F32,D32&lt;G32),"Falta cobertura","Mínimos cubiertos"))</x:f>
        <x:v>Falta cobertura</x:v>
      </x:c>
    </x:row>
    <x:row r="33" ht="26" customHeight="1">
      <x:c r="A33" s="12" t="str">
        <x:f>Cuadrante!AE3</x:f>
      </x:c>
      <x:c r="B33" s="2" t="str">
        <x:f>IF(A33="","",COUNTIFS(Cuadrante!AE$5:AE$24,"M",Cuadrante!$AI$5:$AI$24,"OK"))</x:f>
      </x:c>
      <x:c r="C33" s="2" t="str">
        <x:f>IF(A33="","",COUNTIFS(Cuadrante!AE$5:AE$24,"T",Cuadrante!$AI$5:$AI$24,"OK"))</x:f>
      </x:c>
      <x:c r="D33" s="2" t="str">
        <x:f>IF(A33="","",COUNTIFS(Cuadrante!AE$5:AE$24,"N",Cuadrante!$AI$5:$AI$24,"OK"))</x:f>
      </x:c>
      <x:c r="E33" s="2" t="str">
        <x:f>IF(A33="","",Configuracion!B9)</x:f>
      </x:c>
      <x:c r="F33" s="2" t="str">
        <x:f>IF(A33="","",Configuracion!B10)</x:f>
      </x:c>
      <x:c r="G33" s="2" t="str">
        <x:f>IF(A33="","",Configuracion!B11)</x:f>
      </x:c>
      <x:c r="H33" s="2" t="str">
        <x:f>IF(A33="","",IF(OR(B33&lt;E33,C33&lt;F33,D33&lt;G33),"Falta cobertura","Mínimos cubiertos"))</x:f>
      </x:c>
    </x:row>
    <x:row r="34" ht="26" customHeight="1">
      <x:c r="A34" s="12" t="str">
        <x:f>Cuadrante!AF3</x:f>
      </x:c>
      <x:c r="B34" s="2" t="str">
        <x:f>IF(A34="","",COUNTIFS(Cuadrante!AF$5:AF$24,"M",Cuadrante!$AI$5:$AI$24,"OK"))</x:f>
      </x:c>
      <x:c r="C34" s="2" t="str">
        <x:f>IF(A34="","",COUNTIFS(Cuadrante!AF$5:AF$24,"T",Cuadrante!$AI$5:$AI$24,"OK"))</x:f>
      </x:c>
      <x:c r="D34" s="2" t="str">
        <x:f>IF(A34="","",COUNTIFS(Cuadrante!AF$5:AF$24,"N",Cuadrante!$AI$5:$AI$24,"OK"))</x:f>
      </x:c>
      <x:c r="E34" s="2" t="str">
        <x:f>IF(A34="","",Configuracion!B9)</x:f>
      </x:c>
      <x:c r="F34" s="2" t="str">
        <x:f>IF(A34="","",Configuracion!B10)</x:f>
      </x:c>
      <x:c r="G34" s="2" t="str">
        <x:f>IF(A34="","",Configuracion!B11)</x:f>
      </x:c>
      <x:c r="H34" s="2" t="str">
        <x:f>IF(A34="","",IF(OR(B34&lt;E34,C34&lt;F34,D34&lt;G34),"Falta cobertura","Mínimos cubiertos"))</x:f>
      </x:c>
    </x:row>
    <x:row r="35" ht="26" customHeight="1">
      <x:c r="A35" s="12" t="str">
        <x:f>Cuadrante!AG3</x:f>
      </x:c>
      <x:c r="B35" s="2" t="str">
        <x:f>IF(A35="","",COUNTIFS(Cuadrante!AG$5:AG$24,"M",Cuadrante!$AI$5:$AI$24,"OK"))</x:f>
      </x:c>
      <x:c r="C35" s="2" t="str">
        <x:f>IF(A35="","",COUNTIFS(Cuadrante!AG$5:AG$24,"T",Cuadrante!$AI$5:$AI$24,"OK"))</x:f>
      </x:c>
      <x:c r="D35" s="2" t="str">
        <x:f>IF(A35="","",COUNTIFS(Cuadrante!AG$5:AG$24,"N",Cuadrante!$AI$5:$AI$24,"OK"))</x:f>
      </x:c>
      <x:c r="E35" s="2" t="str">
        <x:f>IF(A35="","",Configuracion!B9)</x:f>
      </x:c>
      <x:c r="F35" s="2" t="str">
        <x:f>IF(A35="","",Configuracion!B10)</x:f>
      </x:c>
      <x:c r="G35" s="2" t="str">
        <x:f>IF(A35="","",Configuracion!B11)</x:f>
      </x:c>
      <x:c r="H35" s="2" t="str">
        <x:f>IF(A35="","",IF(OR(B35&lt;E35,C35&lt;F35,D35&lt;G35),"Falta cobertura","Mínimos cubiertos"))</x:f>
      </x:c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  <x:row r="37" ht="26" customHeight="1">
      <x:c r="A37" s="2" t="str">
        <x:v>Filas de empleado con aviso quedan fuera del recuento.</x:v>
      </x:c>
      <x:c r="B37" s="2"/>
      <x:c r="C37" s="2"/>
      <x:c r="D37" s="2"/>
      <x:c r="E37" s="2"/>
      <x:c r="F37" s="2"/>
      <x:c r="G37" s="2"/>
      <x:c r="H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</x:row>
    <x:row r="39" ht="26" customHeight="1">
      <x:c r="A39" s="2" t="str">
        <x:v>Cuenta turnos asignados, no presencia ni cobertura por hora.</x:v>
      </x:c>
      <x:c r="B39" s="2"/>
      <x:c r="C39" s="2"/>
      <x:c r="D39" s="2"/>
      <x:c r="E39" s="2"/>
      <x:c r="F39" s="2"/>
      <x:c r="G39" s="2"/>
      <x:c r="H39" s="2"/>
    </x:row>
  </x:sheetData>
  <x:conditionalFormatting sqref="H5:H35">
    <x:cfRule type="containsText" dxfId="6" priority="1" operator="containsText" text="Falta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Configura el mes y los turnos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 t="str">
        <x:v>Año</x:v>
      </x:c>
      <x:c r="B4" s="4" t="n">
        <x:v>2027</x:v>
      </x:c>
      <x:c r="C4" s="2"/>
      <x:c r="D4" s="2"/>
    </x:row>
    <x:row r="5" ht="26" customHeight="1">
      <x:c r="A5" s="2" t="str">
        <x:v>Mes (1-12)</x:v>
      </x:c>
      <x:c r="B5" s="4" t="n">
        <x:v>2</x:v>
      </x:c>
      <x:c r="C5" s="2"/>
      <x:c r="D5" s="2"/>
    </x:row>
    <x:row r="6" ht="26" customHeight="1">
      <x:c r="A6" s="2" t="str"/>
      <x:c r="B6" s="2" t="str"/>
      <x:c r="C6" s="2"/>
      <x:c r="D6" s="2"/>
    </x:row>
    <x:row r="7" ht="26" customHeight="1">
      <x:c r="A7" s="2" t="str"/>
      <x:c r="B7" s="2" t="str"/>
      <x:c r="C7" s="2"/>
      <x:c r="D7" s="2"/>
    </x:row>
    <x:row r="8" ht="26" customHeight="1">
      <x:c r="A8" s="2" t="str"/>
      <x:c r="B8" s="2" t="str"/>
      <x:c r="C8" s="2"/>
      <x:c r="D8" s="2"/>
    </x:row>
    <x:row r="9" ht="26" customHeight="1">
      <x:c r="A9" s="2" t="str">
        <x:v>Mínimo Mañana</x:v>
      </x:c>
      <x:c r="B9" s="4" t="n">
        <x:v>2</x:v>
      </x:c>
      <x:c r="C9" s="2"/>
      <x:c r="D9" s="2"/>
    </x:row>
    <x:row r="10" ht="26" customHeight="1">
      <x:c r="A10" s="2" t="str">
        <x:v>Mínimo Tarde</x:v>
      </x:c>
      <x:c r="B10" s="4" t="n">
        <x:v>1</x:v>
      </x:c>
      <x:c r="C10" s="2"/>
      <x:c r="D10" s="2"/>
    </x:row>
    <x:row r="11" ht="26" customHeight="1">
      <x:c r="A11" s="2" t="str">
        <x:v>Mínimo Noche</x:v>
      </x:c>
      <x:c r="B11" s="4" t="n">
        <x:v>1</x:v>
      </x:c>
      <x:c r="C11" s="2"/>
      <x:c r="D11" s="2"/>
    </x:row>
    <x:row r="12" ht="26" customHeight="1">
      <x:c r="A12" s="2" t="str">
        <x:v>Revisión ajustes</x:v>
      </x:c>
      <x:c r="B12" s="2" t="str">
        <x:f>IF(OR(COUNT(B4:B5)&lt;&gt;2,COUNT(B9:B11)&lt;&gt;3,COUNT(C15:C17)&lt;&gt;3),"Revisar ajustes",IF(OR(B4&lt;2000,B4&gt;2099,B4&lt;&gt;INT(B4),B5&lt;1,B5&gt;12,B5&lt;&gt;INT(B5),B9&lt;0,B10&lt;0,B11&lt;0,B9&gt;20,B10&gt;20,B11&gt;20,B9&lt;&gt;INT(B9),B10&lt;&gt;INT(B10),B11&lt;&gt;INT(B11),C15&lt;=0,C16&lt;=0,C17&lt;=0,C15&gt;24,C16&gt;24,C17&gt;24),"Revisar ajustes","OK"))</x:f>
        <x:v>OK</x:v>
      </x:c>
      <x:c r="C12" s="2"/>
      <x:c r="D12" s="2"/>
    </x:row>
    <x:row r="13" ht="26" customHeight="1">
      <x:c r="A13" s="2"/>
      <x:c r="B13" s="2"/>
      <x:c r="C13" s="2"/>
      <x:c r="D13" s="2"/>
    </x:row>
    <x:row r="14" ht="40" customHeight="1">
      <x:c r="A14" s="7" t="str">
        <x:v>Código</x:v>
      </x:c>
      <x:c r="B14" s="7" t="str">
        <x:v>Turno</x:v>
      </x:c>
      <x:c r="C14" s="7" t="str">
        <x:v>Horas previstas</x:v>
      </x:c>
      <x:c r="D14" s="2"/>
    </x:row>
    <x:row r="15" ht="26" customHeight="1">
      <x:c r="A15" s="2" t="str">
        <x:v>M</x:v>
      </x:c>
      <x:c r="B15" s="2" t="str">
        <x:v>Mañana</x:v>
      </x:c>
      <x:c r="C15" s="4" t="n">
        <x:v>8</x:v>
      </x:c>
      <x:c r="D15" s="2"/>
    </x:row>
    <x:row r="16" ht="26" customHeight="1">
      <x:c r="A16" s="2" t="str">
        <x:v>T</x:v>
      </x:c>
      <x:c r="B16" s="2" t="str">
        <x:v>Tarde</x:v>
      </x:c>
      <x:c r="C16" s="4" t="n">
        <x:v>8</x:v>
      </x:c>
      <x:c r="D16" s="2"/>
    </x:row>
    <x:row r="17" ht="26" customHeight="1">
      <x:c r="A17" s="2" t="str">
        <x:v>N</x:v>
      </x:c>
      <x:c r="B17" s="2" t="str">
        <x:v>Noche</x:v>
      </x:c>
      <x:c r="C17" s="4" t="n">
        <x:v>8</x:v>
      </x:c>
      <x:c r="D17" s="2"/>
    </x:row>
    <x:row r="18" ht="26" customHeight="1">
      <x:c r="A18" s="2" t="str">
        <x:v>L</x:v>
      </x:c>
      <x:c r="B18" s="2" t="str">
        <x:v>Libre</x:v>
      </x:c>
      <x:c r="C18" s="2" t="n">
        <x:v>0</x:v>
      </x:c>
      <x:c r="D18" s="2"/>
    </x:row>
    <x:row r="19" ht="26" customHeight="1">
      <x:c r="A19" s="2" t="str">
        <x:v>V</x:v>
      </x:c>
      <x:c r="B19" s="2" t="str">
        <x:v>Vacaciones</x:v>
      </x:c>
      <x:c r="C19" s="2" t="n">
        <x:v>0</x:v>
      </x:c>
      <x:c r="D19" s="2"/>
    </x:row>
    <x:row r="20" ht="26" customHeight="1">
      <x:c r="A20" s="2"/>
      <x:c r="B20" s="2"/>
      <x:c r="C20" s="2"/>
      <x:c r="D20" s="2"/>
    </x:row>
    <x:row r="21" ht="26" customHeight="1">
      <x:c r="A21" s="2" t="str">
        <x:v>Mínimos comunes para todos los días.</x:v>
      </x:c>
      <x:c r="B21" s="2"/>
      <x:c r="C21" s="2"/>
      <x:c r="D21" s="2"/>
    </x:row>
  </x:sheetData>
  <x:dataValidations count="4">
    <x:dataValidation type="whole" errorStyle="stop" operator="between" showErrorMessage="1" errorTitle="Revisa el dato" error="Año entero entre 2000 y 2099." sqref="B4">
      <x:formula1>2000</x:formula1>
      <x:formula2>2099</x:formula2>
    </x:dataValidation>
    <x:dataValidation type="whole" errorStyle="stop" operator="between" showErrorMessage="1" errorTitle="Revisa el dato" error="Mes entero del 1 al 12." sqref="B5">
      <x:formula1>1</x:formula1>
      <x:formula2>12</x:formula2>
    </x:dataValidation>
    <x:dataValidation type="whole" errorStyle="stop" operator="between" showErrorMessage="1" errorTitle="Revisa el dato" error="Mínimo entero de 0 a 20." sqref="B9:B11">
      <x:formula1>0</x:formula1>
      <x:formula2>20</x:formula2>
    </x:dataValidation>
    <x:dataValidation type="decimal" errorStyle="stop" operator="between" showErrorMessage="1" errorTitle="Revisa el dato" error="Horas mayores que cero y hasta 24." sqref="C15:C17">
      <x:formula1>0.01</x:formula1>
      <x:formula2>24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26" customHeight="1">
      <x:c r="A1" s="2"/>
      <x:c r="B1" s="2"/>
    </x:row>
    <x:row r="2" ht="26" customHeight="1">
      <x:c r="A2" s="3" t="str">
        <x:v>Cómo planificar el cuadrante</x:v>
      </x:c>
      <x:c r="B2" s="2"/>
    </x:row>
    <x:row r="3" ht="26" customHeight="1">
      <x:c r="A3" s="2"/>
      <x:c r="B3" s="2"/>
    </x:row>
    <x:row r="4" ht="35" customHeight="1">
      <x:c r="A4" s="13" t="str">
        <x:v>1. Configuracion B4:B5: año y mes. B12 debe mostrar OK.</x:v>
      </x:c>
      <x:c r="B4" s="2"/>
    </x:row>
    <x:row r="5" ht="35" customHeight="1">
      <x:c r="A5" s="13" t="str">
        <x:v>2. C15:C17: duración prevista de mañana, tarde y noche. L y V computan cero horas.</x:v>
      </x:c>
      <x:c r="B5" s="2"/>
    </x:row>
    <x:row r="6" ht="35" customHeight="1">
      <x:c r="A6" s="13" t="str">
        <x:v>3. B9:B11: personal mínimo por turno, igual todos los días. Cero desactiva ese mínimo.</x:v>
      </x:c>
      <x:c r="B6" s="2"/>
    </x:row>
    <x:row r="7" ht="35" customHeight="1">
      <x:c r="A7" s="13" t="str">
        <x:v>4. Cuadrante A5:B24: ID único y nombre. C5:AG24: un código por empleado y fecha.</x:v>
      </x:c>
      <x:c r="B7" s="2"/>
    </x:row>
    <x:row r="8" ht="35" customHeight="1">
      <x:c r="A8" s="13" t="str">
        <x:v>20 empleados y hasta 31 días. Vacío significa sin asignar, no Libre.</x:v>
      </x:c>
      <x:c r="B8" s="2"/>
    </x:row>
    <x:row r="9" ht="35" customHeight="1">
      <x:c r="A9" s="13" t="str">
        <x:v>No rellenes columnas sin fecha. Al cambiar de mes, guarda una copia y limpia los códigos.</x:v>
      </x:c>
      <x:c r="B9" s="2"/>
    </x:row>
    <x:row r="10" ht="35" customHeight="1">
      <x:c r="A10" s="13" t="str">
        <x:v>AH: horas previstas. AI: revisión. AJ: días sin asignar. AK: celdas fuera de mes.</x:v>
      </x:c>
      <x:c r="B10" s="2"/>
    </x:row>
    <x:row r="11" ht="35" customHeight="1">
      <x:c r="A11" s="13" t="str">
        <x:v>Si una fila tiene un código inválido, ID duplicado o fecha fuera de mes, muestra Revisar.</x:v>
      </x:c>
      <x:c r="B11" s="2"/>
    </x:row>
    <x:row r="12" ht="35" customHeight="1">
      <x:c r="A12" s="13" t="str">
        <x:v>Cobertura excluye filas con aviso. Corrígelas antes de interpretar sus recuentos.</x:v>
      </x:c>
      <x:c r="B12" s="2"/>
    </x:row>
    <x:row r="13" ht="35" customHeight="1">
      <x:c r="A13" s="13" t="str">
        <x:v>Ejemplo: 1 y 2 de febrero 2027 tienen M=2, T=1 y N=1. Se cumplen mínimos.</x:v>
      </x:c>
      <x:c r="B13" s="2"/>
    </x:row>
    <x:row r="14" ht="35" customHeight="1">
      <x:c r="A14" s="13" t="str">
        <x:v>El 3 de febrero tiene M=2, T=1 y N=1 también. Los días siguientes están sin planificar.</x:v>
      </x:c>
      <x:c r="B14" s="2"/>
    </x:row>
    <x:row r="15" ht="35" customHeight="1">
      <x:c r="A15" s="13" t="str">
        <x:v>Mañana, tarde y noche son etiquetas. Sus horarios concretos se acuerdan fuera del archivo.</x:v>
      </x:c>
      <x:c r="B15" s="2"/>
    </x:row>
    <x:row r="16" ht="35" customHeight="1">
      <x:c r="A16" s="13" t="str">
        <x:v>No genera rotaciones ni decide libranzas automáticamente. Asignación manual.</x:v>
      </x:c>
      <x:c r="B16" s="2"/>
    </x:row>
    <x:row r="17" ht="35" customHeight="1">
      <x:c r="A17" s="13" t="str">
        <x:v>No comprueba descansos legales, disponibilidad, solapes horarios, festivos o convenios.</x:v>
      </x:c>
      <x:c r="B17" s="2"/>
    </x:row>
    <x:row r="18" ht="35" customHeight="1">
      <x:c r="A18" s="13" t="str">
        <x:v>Un turno N se atribuye al día que marcas. Sus horas configuradas no se dividen entre fechas.</x:v>
      </x:c>
      <x:c r="B18" s="2"/>
    </x:row>
    <x:row r="19" ht="35" customHeight="1">
      <x:c r="A19" s="13" t="str">
        <x:v>Un mínimo cubierto no demuestra cobertura por hora, asistencia real ni cumplimiento laboral.</x:v>
      </x:c>
      <x:c r="B19" s="2"/>
    </x:row>
    <x:row r="20" ht="35" customHeight="1">
      <x:c r="A20" s="13" t="str">
        <x:v>Guarda un archivo por mes para conservar planes anteriores. No cambies mes con códigos viejos.</x:v>
      </x:c>
      <x:c r="B20" s="2"/>
    </x:row>
    <x:row r="21" ht="35" customHeight="1">
      <x:c r="A21" s="13" t="str">
        <x:v>Para empezar: borra Cuadrante A5:AG9 y configura tu equipo. Conserva AH:AK y las fechas.</x:v>
      </x:c>
      <x:c r="B21" s="2"/>
    </x:row>
    <x:row r="22" ht="35" customHeight="1">
      <x:c r="A22" s="13" t="str">
        <x:v>No calcula nóminas, horas extra ni horas reales. Usa el registro de horas para trabajo realizado.</x:v>
      </x:c>
      <x:c r="B22" s="2"/>
    </x:row>
    <x:row r="23" ht="35" customHeight="1">
      <x:c r="A23" s="14" t="str">
        <x:v>Cálculos y vistas comprobados con el motor de creación. Prueba en Excel de escritorio pendiente.</x:v>
      </x:c>
    </x:row>
  </x:sheetData>
  <x:pageMargins left="0.7" right="0.7" top="0.75" bottom="0.75" header="0.3" footer="0.3"/>
</x:worksheet>
</file>